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95" tabRatio="743" activeTab="8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externalReferences>
    <externalReference r:id="rId11"/>
  </externalReferences>
  <definedNames>
    <definedName name="_xlnm._FilterDatabase" localSheetId="7" hidden="1">'10 класс'!$A$10:$R$60</definedName>
    <definedName name="_xlnm._FilterDatabase" localSheetId="8" hidden="1">'11 класс'!$A$10:$R$60</definedName>
    <definedName name="_xlnm._FilterDatabase" localSheetId="1" hidden="1">'4 класс'!$A$10:$R$60</definedName>
    <definedName name="_xlnm._FilterDatabase" localSheetId="2" hidden="1">'5 класс'!$A$10:$R$60</definedName>
    <definedName name="_xlnm._FilterDatabase" localSheetId="3" hidden="1">'6 класс'!$A$10:$R$60</definedName>
    <definedName name="_xlnm._FilterDatabase" localSheetId="4" hidden="1">'7 класс'!$A$10:$R$60</definedName>
    <definedName name="_xlnm._FilterDatabase" localSheetId="5" hidden="1">'8 класс'!$A$10:$R$60</definedName>
    <definedName name="_xlnm._FilterDatabase" localSheetId="6" hidden="1">'9 класс'!$A$10:$R$60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1" l="1"/>
  <c r="C10" i="11"/>
  <c r="C9" i="11"/>
  <c r="C7" i="11"/>
  <c r="C6" i="11"/>
  <c r="C5" i="11"/>
  <c r="C4" i="11"/>
  <c r="P60" i="17"/>
  <c r="O60" i="17"/>
  <c r="N60" i="17"/>
  <c r="P59" i="17"/>
  <c r="O59" i="17"/>
  <c r="N59" i="17"/>
  <c r="P58" i="17"/>
  <c r="O58" i="17"/>
  <c r="N58" i="17"/>
  <c r="P57" i="17"/>
  <c r="O57" i="17"/>
  <c r="N57" i="17"/>
  <c r="P56" i="17"/>
  <c r="O56" i="17"/>
  <c r="N56" i="17"/>
  <c r="P55" i="17"/>
  <c r="O55" i="17"/>
  <c r="N55" i="17"/>
  <c r="P54" i="17"/>
  <c r="O54" i="17"/>
  <c r="N54" i="17"/>
  <c r="P53" i="17"/>
  <c r="O53" i="17"/>
  <c r="N53" i="17"/>
  <c r="P52" i="17"/>
  <c r="O52" i="17"/>
  <c r="N52" i="17"/>
  <c r="P51" i="17"/>
  <c r="O51" i="17"/>
  <c r="N51" i="17"/>
  <c r="P50" i="17"/>
  <c r="O50" i="17"/>
  <c r="N50" i="17"/>
  <c r="P49" i="17"/>
  <c r="O49" i="17"/>
  <c r="N49" i="17"/>
  <c r="P48" i="17"/>
  <c r="O48" i="17"/>
  <c r="N48" i="17"/>
  <c r="P47" i="17"/>
  <c r="O47" i="17"/>
  <c r="N47" i="17"/>
  <c r="P46" i="17"/>
  <c r="O46" i="17"/>
  <c r="N46" i="17"/>
  <c r="P45" i="17"/>
  <c r="O45" i="17"/>
  <c r="N45" i="17"/>
  <c r="P44" i="17"/>
  <c r="O44" i="17"/>
  <c r="N44" i="17"/>
  <c r="P43" i="17"/>
  <c r="O43" i="17"/>
  <c r="N43" i="17"/>
  <c r="P42" i="17"/>
  <c r="O42" i="17"/>
  <c r="N42" i="17"/>
  <c r="P41" i="17"/>
  <c r="O41" i="17"/>
  <c r="N41" i="17"/>
  <c r="P40" i="17"/>
  <c r="O40" i="17"/>
  <c r="N40" i="17"/>
  <c r="P39" i="17"/>
  <c r="O39" i="17"/>
  <c r="N39" i="17"/>
  <c r="P38" i="17"/>
  <c r="O38" i="17"/>
  <c r="N38" i="17"/>
  <c r="P37" i="17"/>
  <c r="O37" i="17"/>
  <c r="N37" i="17"/>
  <c r="P36" i="17"/>
  <c r="O36" i="17"/>
  <c r="N36" i="17"/>
  <c r="P35" i="17"/>
  <c r="O35" i="17"/>
  <c r="N35" i="17"/>
  <c r="P34" i="17"/>
  <c r="O34" i="17"/>
  <c r="N34" i="17"/>
  <c r="P33" i="17"/>
  <c r="O33" i="17"/>
  <c r="N33" i="17"/>
  <c r="P32" i="17"/>
  <c r="O32" i="17"/>
  <c r="N32" i="17"/>
  <c r="P31" i="17"/>
  <c r="O31" i="17"/>
  <c r="N31" i="17"/>
  <c r="P30" i="17"/>
  <c r="O30" i="17"/>
  <c r="N30" i="17"/>
  <c r="P29" i="17"/>
  <c r="O29" i="17"/>
  <c r="N29" i="17"/>
  <c r="P28" i="17"/>
  <c r="O28" i="17"/>
  <c r="N28" i="17"/>
  <c r="P27" i="17"/>
  <c r="O27" i="17"/>
  <c r="N27" i="17"/>
  <c r="P26" i="17"/>
  <c r="O26" i="17"/>
  <c r="N26" i="17"/>
  <c r="P25" i="17"/>
  <c r="O25" i="17"/>
  <c r="N25" i="17"/>
  <c r="P24" i="17"/>
  <c r="O24" i="17"/>
  <c r="N24" i="17"/>
  <c r="P23" i="17"/>
  <c r="O23" i="17"/>
  <c r="N23" i="17"/>
  <c r="P22" i="17"/>
  <c r="O22" i="17"/>
  <c r="N22" i="17"/>
  <c r="P21" i="17"/>
  <c r="O21" i="17"/>
  <c r="N21" i="17"/>
  <c r="L21" i="17"/>
  <c r="P20" i="17"/>
  <c r="O20" i="17"/>
  <c r="N20" i="17"/>
  <c r="L20" i="17"/>
  <c r="P19" i="17"/>
  <c r="O19" i="17"/>
  <c r="N19" i="17"/>
  <c r="L19" i="17"/>
  <c r="P18" i="17"/>
  <c r="O18" i="17"/>
  <c r="N18" i="17"/>
  <c r="L18" i="17"/>
  <c r="P17" i="17"/>
  <c r="O17" i="17"/>
  <c r="N17" i="17"/>
  <c r="L17" i="17"/>
  <c r="P16" i="17"/>
  <c r="O16" i="17"/>
  <c r="N16" i="17"/>
  <c r="L16" i="17"/>
  <c r="P15" i="17"/>
  <c r="O15" i="17"/>
  <c r="N15" i="17"/>
  <c r="L15" i="17"/>
  <c r="P14" i="17"/>
  <c r="O14" i="17"/>
  <c r="N14" i="17"/>
  <c r="L14" i="17"/>
  <c r="P13" i="17"/>
  <c r="O13" i="17"/>
  <c r="N13" i="17"/>
  <c r="L13" i="17"/>
  <c r="P12" i="17"/>
  <c r="O12" i="17"/>
  <c r="N12" i="17"/>
  <c r="L12" i="17"/>
  <c r="P11" i="17"/>
  <c r="O11" i="17"/>
  <c r="N11" i="17"/>
  <c r="L11" i="17"/>
  <c r="R9" i="17"/>
  <c r="P9" i="17"/>
  <c r="L9" i="17"/>
  <c r="K9" i="17"/>
  <c r="H9" i="17"/>
  <c r="R8" i="17"/>
  <c r="R6" i="17"/>
  <c r="R5" i="17"/>
  <c r="R4" i="17"/>
  <c r="R2" i="17"/>
  <c r="P60" i="16"/>
  <c r="O60" i="16"/>
  <c r="N60" i="16"/>
  <c r="P59" i="16"/>
  <c r="O59" i="16"/>
  <c r="N59" i="16"/>
  <c r="P58" i="16"/>
  <c r="O58" i="16"/>
  <c r="N58" i="16"/>
  <c r="P57" i="16"/>
  <c r="O57" i="16"/>
  <c r="N57" i="16"/>
  <c r="P56" i="16"/>
  <c r="O56" i="16"/>
  <c r="N56" i="16"/>
  <c r="P55" i="16"/>
  <c r="O55" i="16"/>
  <c r="N55" i="16"/>
  <c r="P54" i="16"/>
  <c r="O54" i="16"/>
  <c r="N54" i="16"/>
  <c r="P53" i="16"/>
  <c r="O53" i="16"/>
  <c r="N53" i="16"/>
  <c r="P52" i="16"/>
  <c r="O52" i="16"/>
  <c r="N52" i="16"/>
  <c r="P51" i="16"/>
  <c r="O51" i="16"/>
  <c r="N51" i="16"/>
  <c r="P50" i="16"/>
  <c r="O50" i="16"/>
  <c r="N50" i="16"/>
  <c r="P49" i="16"/>
  <c r="O49" i="16"/>
  <c r="N49" i="16"/>
  <c r="P48" i="16"/>
  <c r="O48" i="16"/>
  <c r="N48" i="16"/>
  <c r="P47" i="16"/>
  <c r="O47" i="16"/>
  <c r="N47" i="16"/>
  <c r="P46" i="16"/>
  <c r="O46" i="16"/>
  <c r="N46" i="16"/>
  <c r="P45" i="16"/>
  <c r="O45" i="16"/>
  <c r="N45" i="16"/>
  <c r="P44" i="16"/>
  <c r="O44" i="16"/>
  <c r="N44" i="16"/>
  <c r="P43" i="16"/>
  <c r="O43" i="16"/>
  <c r="N43" i="16"/>
  <c r="P42" i="16"/>
  <c r="O42" i="16"/>
  <c r="N42" i="16"/>
  <c r="P41" i="16"/>
  <c r="O41" i="16"/>
  <c r="N41" i="16"/>
  <c r="P40" i="16"/>
  <c r="O40" i="16"/>
  <c r="N40" i="16"/>
  <c r="P39" i="16"/>
  <c r="O39" i="16"/>
  <c r="N39" i="16"/>
  <c r="P38" i="16"/>
  <c r="O38" i="16"/>
  <c r="N38" i="16"/>
  <c r="P37" i="16"/>
  <c r="O37" i="16"/>
  <c r="N37" i="16"/>
  <c r="P36" i="16"/>
  <c r="O36" i="16"/>
  <c r="N36" i="16"/>
  <c r="P35" i="16"/>
  <c r="O35" i="16"/>
  <c r="N35" i="16"/>
  <c r="P34" i="16"/>
  <c r="O34" i="16"/>
  <c r="N34" i="16"/>
  <c r="P33" i="16"/>
  <c r="O33" i="16"/>
  <c r="N33" i="16"/>
  <c r="P32" i="16"/>
  <c r="O32" i="16"/>
  <c r="N32" i="16"/>
  <c r="P31" i="16"/>
  <c r="O31" i="16"/>
  <c r="N31" i="16"/>
  <c r="P30" i="16"/>
  <c r="O30" i="16"/>
  <c r="N30" i="16"/>
  <c r="P29" i="16"/>
  <c r="O29" i="16"/>
  <c r="N29" i="16"/>
  <c r="P28" i="16"/>
  <c r="O28" i="16"/>
  <c r="N28" i="16"/>
  <c r="P27" i="16"/>
  <c r="O27" i="16"/>
  <c r="N27" i="16"/>
  <c r="P26" i="16"/>
  <c r="O26" i="16"/>
  <c r="N26" i="16"/>
  <c r="P25" i="16"/>
  <c r="O25" i="16"/>
  <c r="N25" i="16"/>
  <c r="P24" i="16"/>
  <c r="O24" i="16"/>
  <c r="N24" i="16"/>
  <c r="P23" i="16"/>
  <c r="O23" i="16"/>
  <c r="N23" i="16"/>
  <c r="P22" i="16"/>
  <c r="O22" i="16"/>
  <c r="N22" i="16"/>
  <c r="P21" i="16"/>
  <c r="O21" i="16"/>
  <c r="N21" i="16"/>
  <c r="P20" i="16"/>
  <c r="O20" i="16"/>
  <c r="N20" i="16"/>
  <c r="P19" i="16"/>
  <c r="O19" i="16"/>
  <c r="N19" i="16"/>
  <c r="P18" i="16"/>
  <c r="O18" i="16"/>
  <c r="N18" i="16"/>
  <c r="P17" i="16"/>
  <c r="O17" i="16"/>
  <c r="N17" i="16"/>
  <c r="L17" i="16"/>
  <c r="P16" i="16"/>
  <c r="O16" i="16"/>
  <c r="N16" i="16"/>
  <c r="L16" i="16"/>
  <c r="P15" i="16"/>
  <c r="O15" i="16"/>
  <c r="N15" i="16"/>
  <c r="L15" i="16"/>
  <c r="P14" i="16"/>
  <c r="O14" i="16"/>
  <c r="N14" i="16"/>
  <c r="L14" i="16"/>
  <c r="P13" i="16"/>
  <c r="O13" i="16"/>
  <c r="N13" i="16"/>
  <c r="L13" i="16"/>
  <c r="P12" i="16"/>
  <c r="O12" i="16"/>
  <c r="N12" i="16"/>
  <c r="L12" i="16"/>
  <c r="P11" i="16"/>
  <c r="O11" i="16"/>
  <c r="N11" i="16"/>
  <c r="R9" i="16"/>
  <c r="P9" i="16"/>
  <c r="L9" i="16"/>
  <c r="K9" i="16"/>
  <c r="H9" i="16"/>
  <c r="R8" i="16"/>
  <c r="R6" i="16"/>
  <c r="R5" i="16"/>
  <c r="R4" i="16"/>
  <c r="R2" i="16"/>
  <c r="P60" i="15"/>
  <c r="O60" i="15"/>
  <c r="N60" i="15"/>
  <c r="P59" i="15"/>
  <c r="O59" i="15"/>
  <c r="N59" i="15"/>
  <c r="P58" i="15"/>
  <c r="O58" i="15"/>
  <c r="N58" i="15"/>
  <c r="P57" i="15"/>
  <c r="O57" i="15"/>
  <c r="N57" i="15"/>
  <c r="P56" i="15"/>
  <c r="O56" i="15"/>
  <c r="N56" i="15"/>
  <c r="P55" i="15"/>
  <c r="O55" i="15"/>
  <c r="N55" i="15"/>
  <c r="P54" i="15"/>
  <c r="O54" i="15"/>
  <c r="N54" i="15"/>
  <c r="P53" i="15"/>
  <c r="O53" i="15"/>
  <c r="N53" i="15"/>
  <c r="P52" i="15"/>
  <c r="O52" i="15"/>
  <c r="N52" i="15"/>
  <c r="P51" i="15"/>
  <c r="O51" i="15"/>
  <c r="N51" i="15"/>
  <c r="P50" i="15"/>
  <c r="O50" i="15"/>
  <c r="N50" i="15"/>
  <c r="P49" i="15"/>
  <c r="O49" i="15"/>
  <c r="N49" i="15"/>
  <c r="P48" i="15"/>
  <c r="O48" i="15"/>
  <c r="N48" i="15"/>
  <c r="P47" i="15"/>
  <c r="O47" i="15"/>
  <c r="N47" i="15"/>
  <c r="P46" i="15"/>
  <c r="O46" i="15"/>
  <c r="N46" i="15"/>
  <c r="P45" i="15"/>
  <c r="O45" i="15"/>
  <c r="N45" i="15"/>
  <c r="P44" i="15"/>
  <c r="O44" i="15"/>
  <c r="N44" i="15"/>
  <c r="P43" i="15"/>
  <c r="O43" i="15"/>
  <c r="N43" i="15"/>
  <c r="P42" i="15"/>
  <c r="O42" i="15"/>
  <c r="N42" i="15"/>
  <c r="P41" i="15"/>
  <c r="O41" i="15"/>
  <c r="N41" i="15"/>
  <c r="P40" i="15"/>
  <c r="O40" i="15"/>
  <c r="N40" i="15"/>
  <c r="P39" i="15"/>
  <c r="O39" i="15"/>
  <c r="N39" i="15"/>
  <c r="P38" i="15"/>
  <c r="O38" i="15"/>
  <c r="N38" i="15"/>
  <c r="P37" i="15"/>
  <c r="O37" i="15"/>
  <c r="N37" i="15"/>
  <c r="P36" i="15"/>
  <c r="O36" i="15"/>
  <c r="N36" i="15"/>
  <c r="P35" i="15"/>
  <c r="O35" i="15"/>
  <c r="N35" i="15"/>
  <c r="P34" i="15"/>
  <c r="O34" i="15"/>
  <c r="N34" i="15"/>
  <c r="P33" i="15"/>
  <c r="O33" i="15"/>
  <c r="N33" i="15"/>
  <c r="P32" i="15"/>
  <c r="O32" i="15"/>
  <c r="N32" i="15"/>
  <c r="P31" i="15"/>
  <c r="O31" i="15"/>
  <c r="N31" i="15"/>
  <c r="P30" i="15"/>
  <c r="O30" i="15"/>
  <c r="N30" i="15"/>
  <c r="P29" i="15"/>
  <c r="O29" i="15"/>
  <c r="N29" i="15"/>
  <c r="P28" i="15"/>
  <c r="O28" i="15"/>
  <c r="N28" i="15"/>
  <c r="P27" i="15"/>
  <c r="O27" i="15"/>
  <c r="N27" i="15"/>
  <c r="P26" i="15"/>
  <c r="O26" i="15"/>
  <c r="N26" i="15"/>
  <c r="P25" i="15"/>
  <c r="O25" i="15"/>
  <c r="N25" i="15"/>
  <c r="P24" i="15"/>
  <c r="O24" i="15"/>
  <c r="N24" i="15"/>
  <c r="P23" i="15"/>
  <c r="O23" i="15"/>
  <c r="N23" i="15"/>
  <c r="P22" i="15"/>
  <c r="O22" i="15"/>
  <c r="N22" i="15"/>
  <c r="P21" i="15"/>
  <c r="O21" i="15"/>
  <c r="N21" i="15"/>
  <c r="P20" i="15"/>
  <c r="O20" i="15"/>
  <c r="N20" i="15"/>
  <c r="P19" i="15"/>
  <c r="O19" i="15"/>
  <c r="N19" i="15"/>
  <c r="P18" i="15"/>
  <c r="O18" i="15"/>
  <c r="N18" i="15"/>
  <c r="P17" i="15"/>
  <c r="O17" i="15"/>
  <c r="N17" i="15"/>
  <c r="P16" i="15"/>
  <c r="O16" i="15"/>
  <c r="N16" i="15"/>
  <c r="P15" i="15"/>
  <c r="O15" i="15"/>
  <c r="N15" i="15"/>
  <c r="P14" i="15"/>
  <c r="O14" i="15"/>
  <c r="N14" i="15"/>
  <c r="P13" i="15"/>
  <c r="O13" i="15"/>
  <c r="N13" i="15"/>
  <c r="P12" i="15"/>
  <c r="O12" i="15"/>
  <c r="N12" i="15"/>
  <c r="O11" i="15"/>
  <c r="N11" i="15"/>
  <c r="R9" i="15"/>
  <c r="P9" i="15"/>
  <c r="L9" i="15"/>
  <c r="K9" i="15"/>
  <c r="H9" i="15"/>
  <c r="R8" i="15"/>
  <c r="R6" i="15"/>
  <c r="R5" i="15"/>
  <c r="R4" i="15"/>
  <c r="R2" i="15"/>
  <c r="P60" i="14"/>
  <c r="O60" i="14"/>
  <c r="N60" i="14"/>
  <c r="P59" i="14"/>
  <c r="O59" i="14"/>
  <c r="N59" i="14"/>
  <c r="P58" i="14"/>
  <c r="O58" i="14"/>
  <c r="N58" i="14"/>
  <c r="P57" i="14"/>
  <c r="O57" i="14"/>
  <c r="N57" i="14"/>
  <c r="P56" i="14"/>
  <c r="O56" i="14"/>
  <c r="N56" i="14"/>
  <c r="P55" i="14"/>
  <c r="O55" i="14"/>
  <c r="N55" i="14"/>
  <c r="P54" i="14"/>
  <c r="O54" i="14"/>
  <c r="N54" i="14"/>
  <c r="P53" i="14"/>
  <c r="O53" i="14"/>
  <c r="N53" i="14"/>
  <c r="P52" i="14"/>
  <c r="O52" i="14"/>
  <c r="N52" i="14"/>
  <c r="P51" i="14"/>
  <c r="O51" i="14"/>
  <c r="N51" i="14"/>
  <c r="P50" i="14"/>
  <c r="O50" i="14"/>
  <c r="N50" i="14"/>
  <c r="P49" i="14"/>
  <c r="O49" i="14"/>
  <c r="N49" i="14"/>
  <c r="P48" i="14"/>
  <c r="O48" i="14"/>
  <c r="N48" i="14"/>
  <c r="P47" i="14"/>
  <c r="O47" i="14"/>
  <c r="N47" i="14"/>
  <c r="P46" i="14"/>
  <c r="O46" i="14"/>
  <c r="N46" i="14"/>
  <c r="P45" i="14"/>
  <c r="O45" i="14"/>
  <c r="N45" i="14"/>
  <c r="P44" i="14"/>
  <c r="O44" i="14"/>
  <c r="N44" i="14"/>
  <c r="P43" i="14"/>
  <c r="O43" i="14"/>
  <c r="N43" i="14"/>
  <c r="P42" i="14"/>
  <c r="O42" i="14"/>
  <c r="N42" i="14"/>
  <c r="P41" i="14"/>
  <c r="O41" i="14"/>
  <c r="N41" i="14"/>
  <c r="P40" i="14"/>
  <c r="O40" i="14"/>
  <c r="N40" i="14"/>
  <c r="P39" i="14"/>
  <c r="O39" i="14"/>
  <c r="N39" i="14"/>
  <c r="P38" i="14"/>
  <c r="O38" i="14"/>
  <c r="N38" i="14"/>
  <c r="P37" i="14"/>
  <c r="O37" i="14"/>
  <c r="N37" i="14"/>
  <c r="P36" i="14"/>
  <c r="O36" i="14"/>
  <c r="N36" i="14"/>
  <c r="P35" i="14"/>
  <c r="O35" i="14"/>
  <c r="N35" i="14"/>
  <c r="P34" i="14"/>
  <c r="O34" i="14"/>
  <c r="N34" i="14"/>
  <c r="P33" i="14"/>
  <c r="O33" i="14"/>
  <c r="N33" i="14"/>
  <c r="P32" i="14"/>
  <c r="O32" i="14"/>
  <c r="N32" i="14"/>
  <c r="P31" i="14"/>
  <c r="O31" i="14"/>
  <c r="N31" i="14"/>
  <c r="P30" i="14"/>
  <c r="O30" i="14"/>
  <c r="N30" i="14"/>
  <c r="P29" i="14"/>
  <c r="O29" i="14"/>
  <c r="N29" i="14"/>
  <c r="P28" i="14"/>
  <c r="O28" i="14"/>
  <c r="N28" i="14"/>
  <c r="P27" i="14"/>
  <c r="O27" i="14"/>
  <c r="N27" i="14"/>
  <c r="P26" i="14"/>
  <c r="O26" i="14"/>
  <c r="N26" i="14"/>
  <c r="P25" i="14"/>
  <c r="O25" i="14"/>
  <c r="N25" i="14"/>
  <c r="P24" i="14"/>
  <c r="O24" i="14"/>
  <c r="N24" i="14"/>
  <c r="P23" i="14"/>
  <c r="O23" i="14"/>
  <c r="N23" i="14"/>
  <c r="P22" i="14"/>
  <c r="O22" i="14"/>
  <c r="N22" i="14"/>
  <c r="P21" i="14"/>
  <c r="O21" i="14"/>
  <c r="N21" i="14"/>
  <c r="P20" i="14"/>
  <c r="O20" i="14"/>
  <c r="N20" i="14"/>
  <c r="P19" i="14"/>
  <c r="O19" i="14"/>
  <c r="N19" i="14"/>
  <c r="P18" i="14"/>
  <c r="O18" i="14"/>
  <c r="N18" i="14"/>
  <c r="P17" i="14"/>
  <c r="O17" i="14"/>
  <c r="N17" i="14"/>
  <c r="P16" i="14"/>
  <c r="O16" i="14"/>
  <c r="N16" i="14"/>
  <c r="P15" i="14"/>
  <c r="O15" i="14"/>
  <c r="N15" i="14"/>
  <c r="P14" i="14"/>
  <c r="O14" i="14"/>
  <c r="N14" i="14"/>
  <c r="P13" i="14"/>
  <c r="O13" i="14"/>
  <c r="N13" i="14"/>
  <c r="P12" i="14"/>
  <c r="O12" i="14"/>
  <c r="N12" i="14"/>
  <c r="O11" i="14"/>
  <c r="N11" i="14"/>
  <c r="R9" i="14"/>
  <c r="P9" i="14"/>
  <c r="L9" i="14"/>
  <c r="K9" i="14"/>
  <c r="H9" i="14"/>
  <c r="R8" i="14"/>
  <c r="R6" i="14"/>
  <c r="R5" i="14"/>
  <c r="R4" i="14"/>
  <c r="R2" i="14"/>
  <c r="P60" i="13"/>
  <c r="O60" i="13"/>
  <c r="N60" i="13"/>
  <c r="P59" i="13"/>
  <c r="O59" i="13"/>
  <c r="N59" i="13"/>
  <c r="P58" i="13"/>
  <c r="O58" i="13"/>
  <c r="N58" i="13"/>
  <c r="P57" i="13"/>
  <c r="O57" i="13"/>
  <c r="N57" i="13"/>
  <c r="P56" i="13"/>
  <c r="O56" i="13"/>
  <c r="N56" i="13"/>
  <c r="P55" i="13"/>
  <c r="O55" i="13"/>
  <c r="N55" i="13"/>
  <c r="P54" i="13"/>
  <c r="O54" i="13"/>
  <c r="N54" i="13"/>
  <c r="P53" i="13"/>
  <c r="O53" i="13"/>
  <c r="N53" i="13"/>
  <c r="P52" i="13"/>
  <c r="O52" i="13"/>
  <c r="N52" i="13"/>
  <c r="P51" i="13"/>
  <c r="O51" i="13"/>
  <c r="N51" i="13"/>
  <c r="P50" i="13"/>
  <c r="O50" i="13"/>
  <c r="N50" i="13"/>
  <c r="P49" i="13"/>
  <c r="O49" i="13"/>
  <c r="N49" i="13"/>
  <c r="P48" i="13"/>
  <c r="O48" i="13"/>
  <c r="N48" i="13"/>
  <c r="P47" i="13"/>
  <c r="O47" i="13"/>
  <c r="N47" i="13"/>
  <c r="P46" i="13"/>
  <c r="O46" i="13"/>
  <c r="N46" i="13"/>
  <c r="P45" i="13"/>
  <c r="O45" i="13"/>
  <c r="N45" i="13"/>
  <c r="P44" i="13"/>
  <c r="O44" i="13"/>
  <c r="N44" i="13"/>
  <c r="P43" i="13"/>
  <c r="O43" i="13"/>
  <c r="N43" i="13"/>
  <c r="P42" i="13"/>
  <c r="O42" i="13"/>
  <c r="N42" i="13"/>
  <c r="P41" i="13"/>
  <c r="O41" i="13"/>
  <c r="N41" i="13"/>
  <c r="P40" i="13"/>
  <c r="O40" i="13"/>
  <c r="N40" i="13"/>
  <c r="P39" i="13"/>
  <c r="O39" i="13"/>
  <c r="N39" i="13"/>
  <c r="P38" i="13"/>
  <c r="O38" i="13"/>
  <c r="N38" i="13"/>
  <c r="P37" i="13"/>
  <c r="O37" i="13"/>
  <c r="N37" i="13"/>
  <c r="P36" i="13"/>
  <c r="O36" i="13"/>
  <c r="N36" i="13"/>
  <c r="P35" i="13"/>
  <c r="O35" i="13"/>
  <c r="N35" i="13"/>
  <c r="P34" i="13"/>
  <c r="O34" i="13"/>
  <c r="N34" i="13"/>
  <c r="P33" i="13"/>
  <c r="O33" i="13"/>
  <c r="N33" i="13"/>
  <c r="P32" i="13"/>
  <c r="O32" i="13"/>
  <c r="N32" i="13"/>
  <c r="P31" i="13"/>
  <c r="O31" i="13"/>
  <c r="N31" i="13"/>
  <c r="P30" i="13"/>
  <c r="O30" i="13"/>
  <c r="N30" i="13"/>
  <c r="P29" i="13"/>
  <c r="O29" i="13"/>
  <c r="N29" i="13"/>
  <c r="P28" i="13"/>
  <c r="O28" i="13"/>
  <c r="N28" i="13"/>
  <c r="P27" i="13"/>
  <c r="O27" i="13"/>
  <c r="N27" i="13"/>
  <c r="P26" i="13"/>
  <c r="O26" i="13"/>
  <c r="N26" i="13"/>
  <c r="P25" i="13"/>
  <c r="O25" i="13"/>
  <c r="N25" i="13"/>
  <c r="P24" i="13"/>
  <c r="O24" i="13"/>
  <c r="N24" i="13"/>
  <c r="P23" i="13"/>
  <c r="O23" i="13"/>
  <c r="N23" i="13"/>
  <c r="P22" i="13"/>
  <c r="O22" i="13"/>
  <c r="N22" i="13"/>
  <c r="P21" i="13"/>
  <c r="O21" i="13"/>
  <c r="N21" i="13"/>
  <c r="P20" i="13"/>
  <c r="O20" i="13"/>
  <c r="N20" i="13"/>
  <c r="P19" i="13"/>
  <c r="O19" i="13"/>
  <c r="N19" i="13"/>
  <c r="P18" i="13"/>
  <c r="O18" i="13"/>
  <c r="N18" i="13"/>
  <c r="P17" i="13"/>
  <c r="O17" i="13"/>
  <c r="N17" i="13"/>
  <c r="P16" i="13"/>
  <c r="O16" i="13"/>
  <c r="N16" i="13"/>
  <c r="P15" i="13"/>
  <c r="O15" i="13"/>
  <c r="N15" i="13"/>
  <c r="P14" i="13"/>
  <c r="O14" i="13"/>
  <c r="N14" i="13"/>
  <c r="P13" i="13"/>
  <c r="O13" i="13"/>
  <c r="N13" i="13"/>
  <c r="P12" i="13"/>
  <c r="O12" i="13"/>
  <c r="N12" i="13"/>
  <c r="O11" i="13"/>
  <c r="N11" i="13"/>
  <c r="R9" i="13"/>
  <c r="P9" i="13"/>
  <c r="L9" i="13"/>
  <c r="K9" i="13"/>
  <c r="H9" i="13"/>
  <c r="R8" i="13"/>
  <c r="R6" i="13"/>
  <c r="R5" i="13"/>
  <c r="R4" i="13"/>
  <c r="R2" i="13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P39" i="12"/>
  <c r="O39" i="12"/>
  <c r="N39" i="12"/>
  <c r="P38" i="12"/>
  <c r="O38" i="12"/>
  <c r="N38" i="12"/>
  <c r="P37" i="12"/>
  <c r="O37" i="12"/>
  <c r="N37" i="12"/>
  <c r="P36" i="12"/>
  <c r="O36" i="12"/>
  <c r="N36" i="12"/>
  <c r="P35" i="12"/>
  <c r="O35" i="12"/>
  <c r="N35" i="12"/>
  <c r="P34" i="12"/>
  <c r="O34" i="12"/>
  <c r="N34" i="12"/>
  <c r="P33" i="12"/>
  <c r="O33" i="12"/>
  <c r="N33" i="12"/>
  <c r="P32" i="12"/>
  <c r="O32" i="12"/>
  <c r="N32" i="12"/>
  <c r="P31" i="12"/>
  <c r="O31" i="12"/>
  <c r="N31" i="12"/>
  <c r="P30" i="12"/>
  <c r="O30" i="12"/>
  <c r="N30" i="12"/>
  <c r="P29" i="12"/>
  <c r="O29" i="12"/>
  <c r="N29" i="12"/>
  <c r="P28" i="12"/>
  <c r="O28" i="12"/>
  <c r="N28" i="12"/>
  <c r="P27" i="12"/>
  <c r="O27" i="12"/>
  <c r="N27" i="12"/>
  <c r="P26" i="12"/>
  <c r="O26" i="12"/>
  <c r="N26" i="12"/>
  <c r="P25" i="12"/>
  <c r="O25" i="12"/>
  <c r="N25" i="12"/>
  <c r="P24" i="12"/>
  <c r="O24" i="12"/>
  <c r="N24" i="12"/>
  <c r="P23" i="12"/>
  <c r="O23" i="12"/>
  <c r="N23" i="12"/>
  <c r="P22" i="12"/>
  <c r="O22" i="12"/>
  <c r="N22" i="12"/>
  <c r="P21" i="12"/>
  <c r="O21" i="12"/>
  <c r="N21" i="12"/>
  <c r="P20" i="12"/>
  <c r="O20" i="12"/>
  <c r="N20" i="12"/>
  <c r="P19" i="12"/>
  <c r="O19" i="12"/>
  <c r="N19" i="12"/>
  <c r="P18" i="12"/>
  <c r="O18" i="12"/>
  <c r="N18" i="12"/>
  <c r="P17" i="12"/>
  <c r="O17" i="12"/>
  <c r="N17" i="12"/>
  <c r="P16" i="12"/>
  <c r="O16" i="12"/>
  <c r="N16" i="12"/>
  <c r="P15" i="12"/>
  <c r="O15" i="12"/>
  <c r="N15" i="12"/>
  <c r="P14" i="12"/>
  <c r="O14" i="12"/>
  <c r="N14" i="12"/>
  <c r="P13" i="12"/>
  <c r="O13" i="12"/>
  <c r="N13" i="12"/>
  <c r="P12" i="12"/>
  <c r="O12" i="12"/>
  <c r="N12" i="12"/>
  <c r="P11" i="12"/>
  <c r="O11" i="12"/>
  <c r="N11" i="12"/>
  <c r="R9" i="12"/>
  <c r="P9" i="12"/>
  <c r="L9" i="12"/>
  <c r="K9" i="12"/>
  <c r="H9" i="12"/>
  <c r="R8" i="12"/>
  <c r="R6" i="12"/>
  <c r="R5" i="12"/>
  <c r="R4" i="12"/>
  <c r="R2" i="12"/>
  <c r="P60" i="5"/>
  <c r="O60" i="5"/>
  <c r="N60" i="5"/>
  <c r="P59" i="5"/>
  <c r="O59" i="5"/>
  <c r="N59" i="5"/>
  <c r="P58" i="5"/>
  <c r="O58" i="5"/>
  <c r="N58" i="5"/>
  <c r="P57" i="5"/>
  <c r="O57" i="5"/>
  <c r="N57" i="5"/>
  <c r="P56" i="5"/>
  <c r="O56" i="5"/>
  <c r="N56" i="5"/>
  <c r="P55" i="5"/>
  <c r="O55" i="5"/>
  <c r="N55" i="5"/>
  <c r="P54" i="5"/>
  <c r="O54" i="5"/>
  <c r="N54" i="5"/>
  <c r="P53" i="5"/>
  <c r="O53" i="5"/>
  <c r="N53" i="5"/>
  <c r="P52" i="5"/>
  <c r="O52" i="5"/>
  <c r="N52" i="5"/>
  <c r="P51" i="5"/>
  <c r="O51" i="5"/>
  <c r="N51" i="5"/>
  <c r="P50" i="5"/>
  <c r="O50" i="5"/>
  <c r="N50" i="5"/>
  <c r="P49" i="5"/>
  <c r="O49" i="5"/>
  <c r="N49" i="5"/>
  <c r="P48" i="5"/>
  <c r="O48" i="5"/>
  <c r="N48" i="5"/>
  <c r="P47" i="5"/>
  <c r="O47" i="5"/>
  <c r="N47" i="5"/>
  <c r="P46" i="5"/>
  <c r="O46" i="5"/>
  <c r="N46" i="5"/>
  <c r="P45" i="5"/>
  <c r="O45" i="5"/>
  <c r="N45" i="5"/>
  <c r="P44" i="5"/>
  <c r="O44" i="5"/>
  <c r="N44" i="5"/>
  <c r="P43" i="5"/>
  <c r="O43" i="5"/>
  <c r="N43" i="5"/>
  <c r="P42" i="5"/>
  <c r="O42" i="5"/>
  <c r="N42" i="5"/>
  <c r="P41" i="5"/>
  <c r="O41" i="5"/>
  <c r="N41" i="5"/>
  <c r="P40" i="5"/>
  <c r="O40" i="5"/>
  <c r="N40" i="5"/>
  <c r="P39" i="5"/>
  <c r="O39" i="5"/>
  <c r="N39" i="5"/>
  <c r="P38" i="5"/>
  <c r="O38" i="5"/>
  <c r="N38" i="5"/>
  <c r="P37" i="5"/>
  <c r="O37" i="5"/>
  <c r="N37" i="5"/>
  <c r="P36" i="5"/>
  <c r="O36" i="5"/>
  <c r="N36" i="5"/>
  <c r="P35" i="5"/>
  <c r="O35" i="5"/>
  <c r="N35" i="5"/>
  <c r="P34" i="5"/>
  <c r="O34" i="5"/>
  <c r="N34" i="5"/>
  <c r="P33" i="5"/>
  <c r="O33" i="5"/>
  <c r="N33" i="5"/>
  <c r="P32" i="5"/>
  <c r="O32" i="5"/>
  <c r="N32" i="5"/>
  <c r="P31" i="5"/>
  <c r="O31" i="5"/>
  <c r="N31" i="5"/>
  <c r="P30" i="5"/>
  <c r="O30" i="5"/>
  <c r="N30" i="5"/>
  <c r="P29" i="5"/>
  <c r="O29" i="5"/>
  <c r="N29" i="5"/>
  <c r="P28" i="5"/>
  <c r="O28" i="5"/>
  <c r="N28" i="5"/>
  <c r="P27" i="5"/>
  <c r="O27" i="5"/>
  <c r="N27" i="5"/>
  <c r="P26" i="5"/>
  <c r="O26" i="5"/>
  <c r="N26" i="5"/>
  <c r="P25" i="5"/>
  <c r="O25" i="5"/>
  <c r="N25" i="5"/>
  <c r="P24" i="5"/>
  <c r="O24" i="5"/>
  <c r="N24" i="5"/>
  <c r="P23" i="5"/>
  <c r="O23" i="5"/>
  <c r="N23" i="5"/>
  <c r="P22" i="5"/>
  <c r="O22" i="5"/>
  <c r="N22" i="5"/>
  <c r="P21" i="5"/>
  <c r="O21" i="5"/>
  <c r="N21" i="5"/>
  <c r="P20" i="5"/>
  <c r="O20" i="5"/>
  <c r="N20" i="5"/>
  <c r="P19" i="5"/>
  <c r="O19" i="5"/>
  <c r="N19" i="5"/>
  <c r="P18" i="5"/>
  <c r="O18" i="5"/>
  <c r="N18" i="5"/>
  <c r="P17" i="5"/>
  <c r="O17" i="5"/>
  <c r="N17" i="5"/>
  <c r="P16" i="5"/>
  <c r="O16" i="5"/>
  <c r="N16" i="5"/>
  <c r="P15" i="5"/>
  <c r="O15" i="5"/>
  <c r="N15" i="5"/>
  <c r="P14" i="5"/>
  <c r="O14" i="5"/>
  <c r="N14" i="5"/>
  <c r="P13" i="5"/>
  <c r="O13" i="5"/>
  <c r="N13" i="5"/>
  <c r="P12" i="5"/>
  <c r="O12" i="5"/>
  <c r="N12" i="5"/>
  <c r="P11" i="5"/>
  <c r="O11" i="5"/>
  <c r="N11" i="5"/>
  <c r="R9" i="5"/>
  <c r="P9" i="5"/>
  <c r="L9" i="5"/>
  <c r="K9" i="5"/>
  <c r="H9" i="5"/>
  <c r="R8" i="5"/>
  <c r="R6" i="5"/>
  <c r="R5" i="5"/>
  <c r="R4" i="5"/>
  <c r="R2" i="5"/>
  <c r="P60" i="18"/>
  <c r="O60" i="18"/>
  <c r="N60" i="18"/>
  <c r="P59" i="18"/>
  <c r="O59" i="18"/>
  <c r="N59" i="18"/>
  <c r="P58" i="18"/>
  <c r="O58" i="18"/>
  <c r="N58" i="18"/>
  <c r="P57" i="18"/>
  <c r="O57" i="18"/>
  <c r="N57" i="18"/>
  <c r="P56" i="18"/>
  <c r="O56" i="18"/>
  <c r="N56" i="18"/>
  <c r="P55" i="18"/>
  <c r="O55" i="18"/>
  <c r="N55" i="18"/>
  <c r="P54" i="18"/>
  <c r="O54" i="18"/>
  <c r="N54" i="18"/>
  <c r="P53" i="18"/>
  <c r="O53" i="18"/>
  <c r="N53" i="18"/>
  <c r="P52" i="18"/>
  <c r="O52" i="18"/>
  <c r="N52" i="18"/>
  <c r="P51" i="18"/>
  <c r="O51" i="18"/>
  <c r="N51" i="18"/>
  <c r="P50" i="18"/>
  <c r="O50" i="18"/>
  <c r="N50" i="18"/>
  <c r="P49" i="18"/>
  <c r="O49" i="18"/>
  <c r="N49" i="18"/>
  <c r="P48" i="18"/>
  <c r="O48" i="18"/>
  <c r="N48" i="18"/>
  <c r="P47" i="18"/>
  <c r="O47" i="18"/>
  <c r="N47" i="18"/>
  <c r="P46" i="18"/>
  <c r="O46" i="18"/>
  <c r="N46" i="18"/>
  <c r="P45" i="18"/>
  <c r="O45" i="18"/>
  <c r="N45" i="18"/>
  <c r="P44" i="18"/>
  <c r="O44" i="18"/>
  <c r="N44" i="18"/>
  <c r="P43" i="18"/>
  <c r="O43" i="18"/>
  <c r="N43" i="18"/>
  <c r="P42" i="18"/>
  <c r="O42" i="18"/>
  <c r="N42" i="18"/>
  <c r="P41" i="18"/>
  <c r="O41" i="18"/>
  <c r="N41" i="18"/>
  <c r="P40" i="18"/>
  <c r="O40" i="18"/>
  <c r="N40" i="18"/>
  <c r="P39" i="18"/>
  <c r="O39" i="18"/>
  <c r="N39" i="18"/>
  <c r="P38" i="18"/>
  <c r="O38" i="18"/>
  <c r="N38" i="18"/>
  <c r="P37" i="18"/>
  <c r="O37" i="18"/>
  <c r="N37" i="18"/>
  <c r="P36" i="18"/>
  <c r="O36" i="18"/>
  <c r="N36" i="18"/>
  <c r="P35" i="18"/>
  <c r="O35" i="18"/>
  <c r="N35" i="18"/>
  <c r="P34" i="18"/>
  <c r="O34" i="18"/>
  <c r="N34" i="18"/>
  <c r="P33" i="18"/>
  <c r="O33" i="18"/>
  <c r="N33" i="18"/>
  <c r="P32" i="18"/>
  <c r="O32" i="18"/>
  <c r="N32" i="18"/>
  <c r="P31" i="18"/>
  <c r="O31" i="18"/>
  <c r="N31" i="18"/>
  <c r="P30" i="18"/>
  <c r="O30" i="18"/>
  <c r="N30" i="18"/>
  <c r="P29" i="18"/>
  <c r="O29" i="18"/>
  <c r="N29" i="18"/>
  <c r="P28" i="18"/>
  <c r="O28" i="18"/>
  <c r="N28" i="18"/>
  <c r="P27" i="18"/>
  <c r="O27" i="18"/>
  <c r="N27" i="18"/>
  <c r="P26" i="18"/>
  <c r="O26" i="18"/>
  <c r="N26" i="18"/>
  <c r="P25" i="18"/>
  <c r="O25" i="18"/>
  <c r="N25" i="18"/>
  <c r="P24" i="18"/>
  <c r="O24" i="18"/>
  <c r="N24" i="18"/>
  <c r="P23" i="18"/>
  <c r="O23" i="18"/>
  <c r="N23" i="18"/>
  <c r="P22" i="18"/>
  <c r="O22" i="18"/>
  <c r="N22" i="18"/>
  <c r="P21" i="18"/>
  <c r="O21" i="18"/>
  <c r="N21" i="18"/>
  <c r="P20" i="18"/>
  <c r="O20" i="18"/>
  <c r="N20" i="18"/>
  <c r="P19" i="18"/>
  <c r="O19" i="18"/>
  <c r="N19" i="18"/>
  <c r="P18" i="18"/>
  <c r="O18" i="18"/>
  <c r="N18" i="18"/>
  <c r="P17" i="18"/>
  <c r="O17" i="18"/>
  <c r="N17" i="18"/>
  <c r="P16" i="18"/>
  <c r="O16" i="18"/>
  <c r="N16" i="18"/>
  <c r="P15" i="18"/>
  <c r="O15" i="18"/>
  <c r="N15" i="18"/>
  <c r="P14" i="18"/>
  <c r="O14" i="18"/>
  <c r="N14" i="18"/>
  <c r="P13" i="18"/>
  <c r="O13" i="18"/>
  <c r="N13" i="18"/>
  <c r="P12" i="18"/>
  <c r="O12" i="18"/>
  <c r="N12" i="18"/>
  <c r="P11" i="18"/>
  <c r="O11" i="18"/>
  <c r="N11" i="18"/>
  <c r="R9" i="18"/>
  <c r="P9" i="18"/>
  <c r="L9" i="18"/>
  <c r="K9" i="18"/>
  <c r="H9" i="18"/>
  <c r="R8" i="18"/>
  <c r="R6" i="18"/>
  <c r="R5" i="18"/>
  <c r="R4" i="18"/>
  <c r="R2" i="18"/>
</calcChain>
</file>

<file path=xl/sharedStrings.xml><?xml version="1.0" encoding="utf-8"?>
<sst xmlns="http://schemas.openxmlformats.org/spreadsheetml/2006/main" count="1096" uniqueCount="124">
  <si>
    <t>Ранжированный список участников школьного этапа всероссийской олимпиады школьников 
по _ в 4 классах в 2025-2026 учебном году</t>
  </si>
  <si>
    <t>Количество участников по классу</t>
  </si>
  <si>
    <t>Предмет олимпиады: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</si>
  <si>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</si>
  <si>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</si>
  <si>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</si>
  <si>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</si>
  <si>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</si>
  <si>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</si>
  <si>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</si>
  <si>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</si>
  <si>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</si>
  <si>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</si>
  <si>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</si>
  <si>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</si>
  <si>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</si>
  <si>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</si>
  <si>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</si>
  <si>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</si>
  <si>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</si>
  <si>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</si>
  <si>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</si>
  <si>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</si>
  <si>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</si>
  <si>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</si>
  <si>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</si>
  <si>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</si>
  <si>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</si>
  <si>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</si>
  <si>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</si>
  <si>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</si>
  <si>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</si>
  <si>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</si>
  <si>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</si>
  <si>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</si>
  <si>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</si>
  <si>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</si>
  <si>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</si>
  <si>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Состав жюри:</t>
  </si>
  <si>
    <t>Ранжированный список участников школьного этапа всероссийской олимпиады школьников 
по _ в 5 классах в 2025-2026 учебном году</t>
  </si>
  <si>
    <t>Ранжированный список участников школьного этапа всероссийской олимпиады школьников 
по _ в 6 классах в 2025-2026 учебном году</t>
  </si>
  <si>
    <t>Экономика</t>
  </si>
  <si>
    <t>МБОУ СОШ №17</t>
  </si>
  <si>
    <t>6 Г</t>
  </si>
  <si>
    <t>16038/edu023340/6/g63qq732</t>
  </si>
  <si>
    <t>Глазунова Кристина Ричмундовна</t>
  </si>
  <si>
    <t>6 В</t>
  </si>
  <si>
    <t>16038/edu023340/6/w73z8435</t>
  </si>
  <si>
    <t>16038/edu023340/6/qw38w69z</t>
  </si>
  <si>
    <t>16038/edu023340/6/wv9rrw9q</t>
  </si>
  <si>
    <t>16038/edu023340/6/v6952z37</t>
  </si>
  <si>
    <t>16038/edu023340/6/5897v83g</t>
  </si>
  <si>
    <t>16038/edu023340/6/qg9g2636</t>
  </si>
  <si>
    <t>Ранжированный список участников школьного этапа всероссийской олимпиады школьников 
по _ в 7 классах в 2025-2026 учебном году</t>
  </si>
  <si>
    <t>7 Г</t>
  </si>
  <si>
    <t>16065/edu023340/7/8974gvz3</t>
  </si>
  <si>
    <t>победитель</t>
  </si>
  <si>
    <t>16065/edu023340/7/39vg74z2</t>
  </si>
  <si>
    <t>16065/edu023340/7/g94r6r9r</t>
  </si>
  <si>
    <t>16065/edu023340/7/g94grqzr</t>
  </si>
  <si>
    <t>16065/edu023340/7/g96gw3z4</t>
  </si>
  <si>
    <t>7 В</t>
  </si>
  <si>
    <t>16065/edu023340/7/693wq79q</t>
  </si>
  <si>
    <t>16065/edu023340/7/89748vz3</t>
  </si>
  <si>
    <t>16065/edu023340/7/693w779q</t>
  </si>
  <si>
    <t>Ранжированный список участников школьного этапа всероссийской олимпиады школьников 
по _ в 8 классах в 2025-2026 учебном году</t>
  </si>
  <si>
    <t>МБОУ СОШ № 17</t>
  </si>
  <si>
    <t>8 Г</t>
  </si>
  <si>
    <t>16065/edu023340/8/79wvvwzg</t>
  </si>
  <si>
    <t>16065/edu023340/8/693w389q</t>
  </si>
  <si>
    <t>16065/edu023340/8/g9633qz4</t>
  </si>
  <si>
    <t>8 В</t>
  </si>
  <si>
    <t>16065/edu023340/8/v9r347z5</t>
  </si>
  <si>
    <t>16065/edu023340/8/wz8vw4z2</t>
  </si>
  <si>
    <t>Ранжированный список участников школьного этапа всероссийской олимпиады школьников 
по _ в 9 классах в 2025-2026 учебном году</t>
  </si>
  <si>
    <t>9 В</t>
  </si>
  <si>
    <t>16065/edu023340/8/wz8v84z2</t>
  </si>
  <si>
    <t>16065/edu023340/8/wz8vv4z2</t>
  </si>
  <si>
    <t>16065/edu023340/8/892373zg</t>
  </si>
  <si>
    <t>16065/edu023340/8/39vqgwz2</t>
  </si>
  <si>
    <t>16065/edu023340/8/693ww89q</t>
  </si>
  <si>
    <t>16065/edu023340/8/8974rrz3</t>
  </si>
  <si>
    <t>9 Г</t>
  </si>
  <si>
    <t>16065/edu023340/8/8923v3zg</t>
  </si>
  <si>
    <t>16065/edu023340/8/q39v4w92</t>
  </si>
  <si>
    <t>16065/edu023340/8/qg94479r</t>
  </si>
  <si>
    <t>16065/edu023340/8/693w879q</t>
  </si>
  <si>
    <t>Ранжированный список участников школьного этапа всероссийской олимпиады школьников 
по экономике в 10 классах в 2025-2026 учебном году</t>
  </si>
  <si>
    <t>экономика</t>
  </si>
  <si>
    <t>10 А</t>
  </si>
  <si>
    <t>16066/edu023340/10/w79z5468</t>
  </si>
  <si>
    <t>Низамова Альбина Рашитовна</t>
  </si>
  <si>
    <t>Ранжированный список участников школьного этапа всероссийской олимпиады школьников 
по экономике в 11 классах в 2025-2026 учебном году</t>
  </si>
  <si>
    <t>экономике</t>
  </si>
  <si>
    <t>11 А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</si>
  <si>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</si>
  <si>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</si>
  <si>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</si>
  <si>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</si>
  <si>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</si>
  <si>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М</t>
  </si>
  <si>
    <t>К</t>
  </si>
  <si>
    <t>С</t>
  </si>
  <si>
    <t>Д</t>
  </si>
  <si>
    <t>Г</t>
  </si>
  <si>
    <t>Я</t>
  </si>
  <si>
    <t>Н</t>
  </si>
  <si>
    <t>Ч</t>
  </si>
  <si>
    <t>В</t>
  </si>
  <si>
    <t>А</t>
  </si>
  <si>
    <t>И</t>
  </si>
  <si>
    <t>Р</t>
  </si>
  <si>
    <t>Ф</t>
  </si>
  <si>
    <t>Ш</t>
  </si>
  <si>
    <t>У</t>
  </si>
  <si>
    <t>Т</t>
  </si>
  <si>
    <t>Ю</t>
  </si>
  <si>
    <t>П</t>
  </si>
  <si>
    <t>О</t>
  </si>
  <si>
    <t>Е</t>
  </si>
  <si>
    <t>Б</t>
  </si>
  <si>
    <t>З</t>
  </si>
  <si>
    <t>Э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</si>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</sst>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%"/>
    <numFmt numFmtId="169" formatCode="dd\.mm\.yyyy"/>
    <numFmt numFmtId="170" formatCode="[$-419]dd&quot;.&quot;mm&quot;.&quot;yyyy"/>
    <numFmt numFmtId="171" formatCode="[$-419]General"/>
    <numFmt numFmtId="172" formatCode="0.0"/>
  </numFmts>
  <fonts count="10">
    <font>
      <sz val="10"/>
      <name val="Arial Cyr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0"/>
      <name val="Times New Roman"/>
      <charset val="204"/>
    </font>
    <font>
      <sz val="10"/>
      <name val="Times New Roman"/>
      <charset val="204"/>
    </font>
    <font>
      <b/>
      <sz val="11"/>
      <color theme="0"/>
      <name val="Times New Roman"/>
      <charset val="204"/>
    </font>
    <font>
      <sz val="11"/>
      <name val="Arial"/>
      <charset val="13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Fill="1" applyBorder="1"/>
    <xf numFmtId="169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6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170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16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top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9" fontId="5" fillId="0" borderId="0" xfId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1" fontId="3" fillId="0" borderId="1" xfId="0" applyNumberFormat="1" applyFont="1" applyFill="1" applyBorder="1" applyAlignment="1">
      <alignment vertical="center"/>
    </xf>
    <xf numFmtId="17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9" fontId="4" fillId="0" borderId="0" xfId="1" applyFont="1" applyAlignment="1">
      <alignment horizontal="center" vertical="center"/>
    </xf>
    <xf numFmtId="168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3" fillId="0" borderId="0" xfId="0" applyFont="1" applyFill="1"/>
    <xf numFmtId="0" fontId="4" fillId="0" borderId="0" xfId="0" applyFont="1" applyAlignment="1">
      <alignment horizontal="left"/>
    </xf>
    <xf numFmtId="49" fontId="3" fillId="0" borderId="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2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</cellXfs>
  <cellStyles count="2">
    <cellStyle name="Обычный" xfId="0" builtinId="0"/>
    <cellStyle name="Процентный" xfId="1" builtinId="5"/>
  </cellStyles>
  <dxfs count="32"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64250" cy="100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ults_edu023340_20251021_08_11_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38 Экономика 5 класс"/>
      <sheetName val="16038 Экономика 6 класс"/>
      <sheetName val="16065 Экономика 7 класс"/>
      <sheetName val="16065 Экономика 8 класс"/>
      <sheetName val="16065 Экономика 9 класс"/>
      <sheetName val="16066 Экономика 10 класс"/>
      <sheetName val="16066 Экономика 11 класс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16066/edu023340/10/38624w67</v>
          </cell>
        </row>
        <row r="4">
          <cell r="A4" t="str">
            <v>16066/edu023340/10/w79z7468</v>
          </cell>
        </row>
        <row r="5">
          <cell r="A5" t="str">
            <v>16066/edu023340/10/3862zw67</v>
          </cell>
        </row>
        <row r="6">
          <cell r="A6" t="str">
            <v>16066/edu023340/10/g86w7z63</v>
          </cell>
        </row>
        <row r="7">
          <cell r="A7" t="str">
            <v>16066/edu023340/10/v365wz6q</v>
          </cell>
        </row>
        <row r="8">
          <cell r="A8" t="str">
            <v>16066/edu023340/10/qg6g5362</v>
          </cell>
        </row>
      </sheetData>
      <sheetData sheetId="6">
        <row r="2">
          <cell r="A2" t="str">
            <v>16066/edu023340/11/qg6g3627</v>
          </cell>
        </row>
        <row r="3">
          <cell r="A3" t="str">
            <v>16066/edu023340/11/586789vq</v>
          </cell>
        </row>
        <row r="4">
          <cell r="A4" t="str">
            <v>16066/edu023340/11/vz93w93g</v>
          </cell>
        </row>
        <row r="5">
          <cell r="A5" t="str">
            <v>16066/edu023340/11/qz64zq6v</v>
          </cell>
        </row>
        <row r="6">
          <cell r="A6" t="str">
            <v>16066/edu023340/11/v365z9q7</v>
          </cell>
        </row>
        <row r="7">
          <cell r="A7" t="str">
            <v>16066/edu023340/11/qw98w362</v>
          </cell>
        </row>
        <row r="8">
          <cell r="A8" t="str">
            <v>16066/edu023340/11/rw6v4657</v>
          </cell>
        </row>
        <row r="9">
          <cell r="A9" t="str">
            <v>16066/edu023340/11/rw6vq495</v>
          </cell>
        </row>
        <row r="10">
          <cell r="A10" t="str">
            <v>16066/edu023340/11/qz64rq6v</v>
          </cell>
        </row>
        <row r="11">
          <cell r="A11" t="str">
            <v>16066/edu023340/11/wv6rw9q2</v>
          </cell>
        </row>
        <row r="12">
          <cell r="A12" t="str">
            <v>16066/edu023340/11/g39q79z2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ColWidth="9" defaultRowHeight="12.75"/>
  <sheetData/>
  <pageMargins left="0.25" right="0.25" top="0.75" bottom="0.75" header="0.3" footer="0.3"/>
  <pageSetup paperSize="9" scale="90" fitToHeight="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ColWidth="9" defaultRowHeight="12.75"/>
  <cols>
    <col min="2" max="2" width="40" customWidth="1"/>
  </cols>
  <sheetData>
    <row r="2" spans="2:4">
      <c r="B2" s="2" t="s">
        <v>95</v>
      </c>
    </row>
    <row r="4" spans="2:4" s="1" customFormat="1" ht="24" customHeight="1">
      <c r="B4" s="3" t="s">
        <v>96</v>
      </c>
      <c r="C4" s="4">
        <f>SUM('4 класс:11 класс'!R2)</f>
        <v>48</v>
      </c>
    </row>
    <row r="5" spans="2:4" s="1" customFormat="1" ht="24" customHeight="1">
      <c r="B5" s="3" t="s">
        <v>97</v>
      </c>
      <c r="C5" s="4">
        <f>SUM('4 класс:11 класс'!R4)</f>
        <v>5</v>
      </c>
    </row>
    <row r="6" spans="2:4" s="1" customFormat="1" ht="24" customHeight="1">
      <c r="B6" s="3" t="s">
        <v>98</v>
      </c>
      <c r="C6" s="4">
        <f>SUM('4 класс:11 класс'!R5)</f>
        <v>8</v>
      </c>
    </row>
    <row r="7" spans="2:4" s="1" customFormat="1" ht="24" customHeight="1">
      <c r="B7" s="3" t="s">
        <v>99</v>
      </c>
      <c r="C7" s="4">
        <f>SUM('4 класс:11 класс'!R6)</f>
        <v>35</v>
      </c>
    </row>
    <row r="8" spans="2:4" s="1" customFormat="1" ht="24" customHeight="1">
      <c r="B8" s="3" t="s">
        <v>13</v>
      </c>
      <c r="C8" s="5">
        <v>0.45</v>
      </c>
    </row>
    <row r="9" spans="2:4" s="1" customFormat="1" ht="24" customHeight="1">
      <c r="B9" s="6" t="s">
        <v>15</v>
      </c>
      <c r="C9" s="5">
        <f>(C5+C6)/C4</f>
        <v>0.27083333333333298</v>
      </c>
    </row>
    <row r="10" spans="2:4" s="1" customFormat="1" ht="24" customHeight="1">
      <c r="B10" s="3" t="s">
        <v>19</v>
      </c>
      <c r="C10" s="7">
        <f>IF((C4*D10)&gt;0,(C4*D10),0)</f>
        <v>0</v>
      </c>
      <c r="D10" s="8">
        <f>C9-45%</f>
        <v>-0.179166666666667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workbookViewId="0">
      <selection activeCell="H9" sqref="H9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3.42578125" style="10" customWidth="1"/>
    <col min="19" max="16384" width="9.140625" style="10"/>
  </cols>
  <sheetData>
    <row r="1" spans="1:2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ht="32.25" customHeight="1">
      <c r="B2" s="11"/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48" t="s">
        <v>1</v>
      </c>
      <c r="R2" s="49">
        <f>COUNTA(M11:M60)</f>
        <v>0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>
      <c r="A4" s="13" t="s">
        <v>2</v>
      </c>
      <c r="B4" s="14"/>
      <c r="C4" s="13"/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0</v>
      </c>
    </row>
    <row r="7" spans="1:21">
      <c r="A7" s="13" t="s">
        <v>12</v>
      </c>
      <c r="B7" s="14"/>
      <c r="C7" s="13">
        <v>4</v>
      </c>
      <c r="E7" s="16"/>
      <c r="F7" s="16"/>
      <c r="P7" s="33"/>
      <c r="Q7" s="19" t="s">
        <v>13</v>
      </c>
      <c r="R7" s="51">
        <v>0.45</v>
      </c>
    </row>
    <row r="8" spans="1:21">
      <c r="A8" s="13" t="s">
        <v>14</v>
      </c>
      <c r="B8" s="14"/>
      <c r="C8" s="17"/>
      <c r="F8" s="16"/>
      <c r="M8" s="59"/>
      <c r="Q8" s="52" t="s">
        <v>15</v>
      </c>
      <c r="R8" s="51" t="e">
        <f>(R4+R5)/R2</f>
        <v>#DIV/0!</v>
      </c>
    </row>
    <row r="9" spans="1:21">
      <c r="C9" s="62" t="s">
        <v>16</v>
      </c>
      <c r="D9" s="62"/>
      <c r="E9" s="18"/>
      <c r="G9" s="19" t="s">
        <v>17</v>
      </c>
      <c r="H9" s="55">
        <f>E9/2</f>
        <v>0</v>
      </c>
      <c r="J9" s="34" t="s">
        <v>18</v>
      </c>
      <c r="K9" s="35">
        <f>MAX(M11:M60)</f>
        <v>0</v>
      </c>
      <c r="L9" s="36" t="e">
        <f>IF(K9*100/E9&gt;=50,"победитель","участник")</f>
        <v>#DIV/0!</v>
      </c>
      <c r="M9" s="59"/>
      <c r="P9" s="37" t="e">
        <f>R8-45%</f>
        <v>#DIV/0!</v>
      </c>
      <c r="Q9" s="19" t="s">
        <v>19</v>
      </c>
      <c r="R9" s="53" t="e">
        <f>IF((R2*P9)&gt;0,(R2*P9),0)</f>
        <v>#DIV/0!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>
      <c r="A11" s="21">
        <v>1</v>
      </c>
      <c r="B11" s="24" t="s">
        <v>6</v>
      </c>
      <c r="C11" s="25"/>
      <c r="D11" s="25"/>
      <c r="E11" s="25"/>
      <c r="F11" s="26"/>
      <c r="G11" s="27"/>
      <c r="H11" s="27"/>
      <c r="I11" s="39"/>
      <c r="J11" s="39"/>
      <c r="K11" s="40"/>
      <c r="L11" s="41"/>
      <c r="M11" s="42"/>
      <c r="N11" s="43" t="str">
        <f t="shared" ref="N11:N60" si="0">IF(M11="","",M11/$E$9)</f>
        <v/>
      </c>
      <c r="O11" s="43" t="str">
        <f t="shared" ref="O11:O60" si="1">IF(M11="","",M11/$K$9)</f>
        <v/>
      </c>
      <c r="P11" s="44" t="str">
        <f>IF(M11="","",IF($K$9=M11,$L$9,IF(M11&gt;=$H$9,"призер","участник")))</f>
        <v/>
      </c>
      <c r="Q11" s="39"/>
      <c r="R11" s="47"/>
    </row>
    <row r="12" spans="1:21" s="9" customFormat="1" ht="12.95" customHeight="1">
      <c r="A12" s="21">
        <v>2</v>
      </c>
      <c r="B12" s="24" t="s">
        <v>6</v>
      </c>
      <c r="C12" s="25"/>
      <c r="D12" s="25"/>
      <c r="E12" s="25"/>
      <c r="F12" s="26"/>
      <c r="G12" s="27"/>
      <c r="H12" s="27"/>
      <c r="I12" s="39"/>
      <c r="J12" s="39"/>
      <c r="K12" s="40"/>
      <c r="L12" s="41"/>
      <c r="M12" s="42"/>
      <c r="N12" s="43" t="str">
        <f t="shared" si="0"/>
        <v/>
      </c>
      <c r="O12" s="43" t="str">
        <f t="shared" si="1"/>
        <v/>
      </c>
      <c r="P12" s="44" t="str">
        <f t="shared" ref="P12:P60" si="2">IF(M12="","",IF($K$9=M12,$L$9,IF(M12&gt;=$H$9,"призер","участник")))</f>
        <v/>
      </c>
      <c r="Q12" s="39"/>
      <c r="R12" s="47"/>
    </row>
    <row r="13" spans="1:21">
      <c r="A13" s="21">
        <v>3</v>
      </c>
      <c r="B13" s="24" t="s">
        <v>6</v>
      </c>
      <c r="C13" s="25"/>
      <c r="D13" s="25"/>
      <c r="E13" s="25"/>
      <c r="F13" s="28"/>
      <c r="G13" s="27"/>
      <c r="H13" s="27"/>
      <c r="I13" s="45"/>
      <c r="J13" s="45"/>
      <c r="K13" s="46"/>
      <c r="L13" s="41"/>
      <c r="M13" s="42"/>
      <c r="N13" s="43" t="str">
        <f t="shared" si="0"/>
        <v/>
      </c>
      <c r="O13" s="43" t="str">
        <f t="shared" si="1"/>
        <v/>
      </c>
      <c r="P13" s="44" t="str">
        <f t="shared" si="2"/>
        <v/>
      </c>
      <c r="Q13" s="39"/>
      <c r="R13" s="47"/>
    </row>
    <row r="14" spans="1:21">
      <c r="A14" s="21">
        <v>4</v>
      </c>
      <c r="B14" s="24" t="s">
        <v>6</v>
      </c>
      <c r="C14" s="25"/>
      <c r="D14" s="25"/>
      <c r="E14" s="25"/>
      <c r="F14" s="26"/>
      <c r="G14" s="27"/>
      <c r="H14" s="27"/>
      <c r="I14" s="39"/>
      <c r="J14" s="39"/>
      <c r="K14" s="40"/>
      <c r="L14" s="41"/>
      <c r="M14" s="42"/>
      <c r="N14" s="43" t="str">
        <f t="shared" si="0"/>
        <v/>
      </c>
      <c r="O14" s="43" t="str">
        <f t="shared" si="1"/>
        <v/>
      </c>
      <c r="P14" s="44" t="str">
        <f t="shared" si="2"/>
        <v/>
      </c>
      <c r="Q14" s="39"/>
      <c r="R14" s="47"/>
    </row>
    <row r="15" spans="1:21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si="0"/>
        <v/>
      </c>
      <c r="O43" s="43" t="str">
        <f t="shared" si="1"/>
        <v/>
      </c>
      <c r="P43" s="44" t="str">
        <f t="shared" si="2"/>
        <v/>
      </c>
      <c r="Q43" s="39"/>
      <c r="R43" s="47"/>
    </row>
    <row r="44" spans="1:18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0"/>
        <v/>
      </c>
      <c r="O44" s="43" t="str">
        <f t="shared" si="1"/>
        <v/>
      </c>
      <c r="P44" s="44" t="str">
        <f t="shared" si="2"/>
        <v/>
      </c>
      <c r="Q44" s="39"/>
      <c r="R44" s="47"/>
    </row>
    <row r="45" spans="1:18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0"/>
        <v/>
      </c>
      <c r="O45" s="43" t="str">
        <f t="shared" si="1"/>
        <v/>
      </c>
      <c r="P45" s="44" t="str">
        <f t="shared" si="2"/>
        <v/>
      </c>
      <c r="Q45" s="39"/>
      <c r="R45" s="47"/>
    </row>
    <row r="46" spans="1:18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0"/>
        <v/>
      </c>
      <c r="O46" s="43" t="str">
        <f t="shared" si="1"/>
        <v/>
      </c>
      <c r="P46" s="44" t="str">
        <f t="shared" si="2"/>
        <v/>
      </c>
      <c r="Q46" s="39"/>
      <c r="R46" s="47"/>
    </row>
    <row r="47" spans="1:18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0"/>
        <v/>
      </c>
      <c r="O47" s="43" t="str">
        <f t="shared" si="1"/>
        <v/>
      </c>
      <c r="P47" s="44" t="str">
        <f t="shared" si="2"/>
        <v/>
      </c>
      <c r="Q47" s="39"/>
      <c r="R47" s="47"/>
    </row>
    <row r="48" spans="1:18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0"/>
        <v/>
      </c>
      <c r="O48" s="43" t="str">
        <f t="shared" si="1"/>
        <v/>
      </c>
      <c r="P48" s="44" t="str">
        <f t="shared" si="2"/>
        <v/>
      </c>
      <c r="Q48" s="39"/>
      <c r="R48" s="47"/>
    </row>
    <row r="49" spans="1:18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0"/>
        <v/>
      </c>
      <c r="O49" s="43" t="str">
        <f t="shared" si="1"/>
        <v/>
      </c>
      <c r="P49" s="44" t="str">
        <f t="shared" si="2"/>
        <v/>
      </c>
      <c r="Q49" s="39"/>
      <c r="R49" s="47"/>
    </row>
    <row r="50" spans="1:18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0"/>
        <v/>
      </c>
      <c r="O50" s="43" t="str">
        <f t="shared" si="1"/>
        <v/>
      </c>
      <c r="P50" s="44" t="str">
        <f t="shared" si="2"/>
        <v/>
      </c>
      <c r="Q50" s="39"/>
      <c r="R50" s="47"/>
    </row>
    <row r="51" spans="1:18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0"/>
        <v/>
      </c>
      <c r="O51" s="43" t="str">
        <f t="shared" si="1"/>
        <v/>
      </c>
      <c r="P51" s="44" t="str">
        <f t="shared" si="2"/>
        <v/>
      </c>
      <c r="Q51" s="39"/>
      <c r="R51" s="47"/>
    </row>
    <row r="52" spans="1:18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0"/>
        <v/>
      </c>
      <c r="O52" s="43" t="str">
        <f t="shared" si="1"/>
        <v/>
      </c>
      <c r="P52" s="44" t="str">
        <f t="shared" si="2"/>
        <v/>
      </c>
      <c r="Q52" s="39"/>
      <c r="R52" s="47"/>
    </row>
    <row r="53" spans="1:18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0"/>
        <v/>
      </c>
      <c r="O53" s="43" t="str">
        <f t="shared" si="1"/>
        <v/>
      </c>
      <c r="P53" s="44" t="str">
        <f t="shared" si="2"/>
        <v/>
      </c>
      <c r="Q53" s="39"/>
      <c r="R53" s="47"/>
    </row>
    <row r="54" spans="1:18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0"/>
        <v/>
      </c>
      <c r="O54" s="43" t="str">
        <f t="shared" si="1"/>
        <v/>
      </c>
      <c r="P54" s="44" t="str">
        <f t="shared" si="2"/>
        <v/>
      </c>
      <c r="Q54" s="39"/>
      <c r="R54" s="47"/>
    </row>
    <row r="55" spans="1:18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0"/>
        <v/>
      </c>
      <c r="O55" s="43" t="str">
        <f t="shared" si="1"/>
        <v/>
      </c>
      <c r="P55" s="44" t="str">
        <f t="shared" si="2"/>
        <v/>
      </c>
      <c r="Q55" s="39"/>
      <c r="R55" s="47"/>
    </row>
    <row r="56" spans="1:18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0"/>
        <v/>
      </c>
      <c r="O56" s="43" t="str">
        <f t="shared" si="1"/>
        <v/>
      </c>
      <c r="P56" s="44" t="str">
        <f t="shared" si="2"/>
        <v/>
      </c>
      <c r="Q56" s="39"/>
      <c r="R56" s="47"/>
    </row>
    <row r="57" spans="1:18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0"/>
        <v/>
      </c>
      <c r="O57" s="43" t="str">
        <f t="shared" si="1"/>
        <v/>
      </c>
      <c r="P57" s="44" t="str">
        <f t="shared" si="2"/>
        <v/>
      </c>
      <c r="Q57" s="39"/>
      <c r="R57" s="47"/>
    </row>
    <row r="58" spans="1:18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0"/>
        <v/>
      </c>
      <c r="O58" s="43" t="str">
        <f t="shared" si="1"/>
        <v/>
      </c>
      <c r="P58" s="44" t="str">
        <f t="shared" si="2"/>
        <v/>
      </c>
      <c r="Q58" s="39"/>
      <c r="R58" s="47"/>
    </row>
    <row r="59" spans="1:18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0"/>
        <v/>
      </c>
      <c r="O59" s="43" t="str">
        <f t="shared" si="1"/>
        <v/>
      </c>
      <c r="P59" s="44" t="str">
        <f t="shared" si="2"/>
        <v/>
      </c>
      <c r="Q59" s="39"/>
      <c r="R59" s="47"/>
    </row>
    <row r="60" spans="1:18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0"/>
        <v/>
      </c>
      <c r="O60" s="43" t="str">
        <f t="shared" si="1"/>
        <v/>
      </c>
      <c r="P60" s="44" t="str">
        <f t="shared" si="2"/>
        <v/>
      </c>
      <c r="Q60" s="39"/>
      <c r="R60" s="47"/>
    </row>
    <row r="62" spans="1:18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2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7" workbookViewId="0">
      <selection activeCell="F5" sqref="F5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ht="32.25" customHeight="1">
      <c r="B2" s="11"/>
      <c r="C2" s="61" t="s">
        <v>39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48" t="s">
        <v>1</v>
      </c>
      <c r="R2" s="49">
        <f>COUNTA(M11:M60)</f>
        <v>0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>
      <c r="A4" s="13" t="s">
        <v>2</v>
      </c>
      <c r="B4" s="14"/>
      <c r="C4" s="13"/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0</v>
      </c>
    </row>
    <row r="7" spans="1:21">
      <c r="A7" s="13" t="s">
        <v>12</v>
      </c>
      <c r="B7" s="14"/>
      <c r="C7" s="13">
        <v>5</v>
      </c>
      <c r="E7" s="16"/>
      <c r="F7" s="16"/>
      <c r="P7" s="33"/>
      <c r="Q7" s="19" t="s">
        <v>13</v>
      </c>
      <c r="R7" s="51">
        <v>0.45</v>
      </c>
    </row>
    <row r="8" spans="1:21">
      <c r="A8" s="13" t="s">
        <v>14</v>
      </c>
      <c r="B8" s="14"/>
      <c r="C8" s="17"/>
      <c r="F8" s="16"/>
      <c r="M8" s="59"/>
      <c r="Q8" s="52" t="s">
        <v>15</v>
      </c>
      <c r="R8" s="51" t="e">
        <f>(R4+R5)/R2</f>
        <v>#DIV/0!</v>
      </c>
    </row>
    <row r="9" spans="1:21">
      <c r="C9" s="62" t="s">
        <v>16</v>
      </c>
      <c r="D9" s="62"/>
      <c r="E9" s="18"/>
      <c r="G9" s="19" t="s">
        <v>17</v>
      </c>
      <c r="H9" s="55">
        <f>E9/2</f>
        <v>0</v>
      </c>
      <c r="J9" s="34" t="s">
        <v>18</v>
      </c>
      <c r="K9" s="35">
        <f>MAX(M11:M60)</f>
        <v>0</v>
      </c>
      <c r="L9" s="36" t="e">
        <f>IF(K9*100/E9&gt;=50,"победитель","участник")</f>
        <v>#DIV/0!</v>
      </c>
      <c r="M9" s="59"/>
      <c r="P9" s="37" t="e">
        <f>R8-45%</f>
        <v>#DIV/0!</v>
      </c>
      <c r="Q9" s="19" t="s">
        <v>19</v>
      </c>
      <c r="R9" s="53" t="e">
        <f>IF((R2*P9)&gt;0,(R2*P9),0)</f>
        <v>#DIV/0!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>
      <c r="A11" s="21">
        <v>1</v>
      </c>
      <c r="B11" s="24" t="s">
        <v>6</v>
      </c>
      <c r="C11" s="25"/>
      <c r="D11" s="25"/>
      <c r="E11" s="25"/>
      <c r="F11" s="26"/>
      <c r="G11" s="27"/>
      <c r="H11" s="27"/>
      <c r="I11" s="39"/>
      <c r="J11" s="39"/>
      <c r="K11" s="40"/>
      <c r="L11" s="41"/>
      <c r="M11" s="42"/>
      <c r="N11" s="43" t="str">
        <f t="shared" ref="N11:N42" si="0">IF(M11="","",M11/$E$9)</f>
        <v/>
      </c>
      <c r="O11" s="43" t="str">
        <f t="shared" ref="O11:O42" si="1">IF(M11="","",M11/$K$9)</f>
        <v/>
      </c>
      <c r="P11" s="44" t="str">
        <f>IF(M11="","",IF($K$9=M11,$L$9,IF(M11&gt;=$H$9,"призер","участник")))</f>
        <v/>
      </c>
      <c r="Q11" s="39"/>
      <c r="R11" s="47"/>
    </row>
    <row r="12" spans="1:21" s="9" customFormat="1" ht="12.95" customHeight="1">
      <c r="A12" s="21">
        <v>2</v>
      </c>
      <c r="B12" s="24" t="s">
        <v>6</v>
      </c>
      <c r="C12" s="25"/>
      <c r="D12" s="25"/>
      <c r="E12" s="25"/>
      <c r="F12" s="26"/>
      <c r="G12" s="27"/>
      <c r="H12" s="27"/>
      <c r="I12" s="39"/>
      <c r="J12" s="39"/>
      <c r="K12" s="40"/>
      <c r="L12" s="41"/>
      <c r="M12" s="42"/>
      <c r="N12" s="43" t="str">
        <f t="shared" si="0"/>
        <v/>
      </c>
      <c r="O12" s="43" t="str">
        <f t="shared" si="1"/>
        <v/>
      </c>
      <c r="P12" s="44" t="str">
        <f t="shared" ref="P12:P60" si="2">IF(M12="","",IF($K$9=M12,$L$9,IF(M12&gt;=$H$9,"призер","участник")))</f>
        <v/>
      </c>
      <c r="Q12" s="39"/>
      <c r="R12" s="47"/>
    </row>
    <row r="13" spans="1:21">
      <c r="A13" s="21">
        <v>3</v>
      </c>
      <c r="B13" s="24" t="s">
        <v>6</v>
      </c>
      <c r="C13" s="25"/>
      <c r="D13" s="25"/>
      <c r="E13" s="25"/>
      <c r="F13" s="28"/>
      <c r="G13" s="27"/>
      <c r="H13" s="27"/>
      <c r="I13" s="45"/>
      <c r="J13" s="45"/>
      <c r="K13" s="46"/>
      <c r="L13" s="41"/>
      <c r="M13" s="42"/>
      <c r="N13" s="43" t="str">
        <f t="shared" si="0"/>
        <v/>
      </c>
      <c r="O13" s="43" t="str">
        <f t="shared" si="1"/>
        <v/>
      </c>
      <c r="P13" s="44" t="str">
        <f t="shared" si="2"/>
        <v/>
      </c>
      <c r="Q13" s="39"/>
      <c r="R13" s="47"/>
    </row>
    <row r="14" spans="1:21">
      <c r="A14" s="21">
        <v>4</v>
      </c>
      <c r="B14" s="24" t="s">
        <v>6</v>
      </c>
      <c r="C14" s="25"/>
      <c r="D14" s="25"/>
      <c r="E14" s="25"/>
      <c r="F14" s="26"/>
      <c r="G14" s="27"/>
      <c r="H14" s="27"/>
      <c r="I14" s="39"/>
      <c r="J14" s="39"/>
      <c r="K14" s="40"/>
      <c r="L14" s="41"/>
      <c r="M14" s="42"/>
      <c r="N14" s="43" t="str">
        <f t="shared" si="0"/>
        <v/>
      </c>
      <c r="O14" s="43" t="str">
        <f t="shared" si="1"/>
        <v/>
      </c>
      <c r="P14" s="44" t="str">
        <f t="shared" si="2"/>
        <v/>
      </c>
      <c r="Q14" s="39"/>
      <c r="R14" s="47"/>
    </row>
    <row r="15" spans="1:21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9" workbookViewId="0">
      <selection activeCell="F11" sqref="F11:I17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ht="32.25" customHeight="1">
      <c r="B2" s="11"/>
      <c r="C2" s="61" t="s">
        <v>40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48" t="s">
        <v>1</v>
      </c>
      <c r="R2" s="49">
        <f>COUNTA(M11:M60)</f>
        <v>7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>
      <c r="A4" s="13" t="s">
        <v>2</v>
      </c>
      <c r="B4" s="14"/>
      <c r="C4" s="13" t="s">
        <v>41</v>
      </c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7</v>
      </c>
    </row>
    <row r="7" spans="1:21">
      <c r="A7" s="13" t="s">
        <v>12</v>
      </c>
      <c r="B7" s="14"/>
      <c r="C7" s="13">
        <v>6</v>
      </c>
      <c r="E7" s="16"/>
      <c r="F7" s="16"/>
      <c r="P7" s="33"/>
      <c r="Q7" s="19" t="s">
        <v>13</v>
      </c>
      <c r="R7" s="51">
        <v>0.45</v>
      </c>
    </row>
    <row r="8" spans="1:21">
      <c r="A8" s="13" t="s">
        <v>14</v>
      </c>
      <c r="B8" s="14"/>
      <c r="C8" s="17">
        <v>45933</v>
      </c>
      <c r="F8" s="16"/>
      <c r="Q8" s="52" t="s">
        <v>15</v>
      </c>
      <c r="R8" s="51">
        <f>(R4+R5)/R2</f>
        <v>0</v>
      </c>
    </row>
    <row r="9" spans="1:21">
      <c r="C9" s="62" t="s">
        <v>16</v>
      </c>
      <c r="D9" s="62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12</v>
      </c>
      <c r="L9" s="36" t="str">
        <f>IF(K9*100/E9&gt;=50,"победитель","участник")</f>
        <v>участник</v>
      </c>
      <c r="P9" s="37">
        <f>R8-45%</f>
        <v>-0.45</v>
      </c>
      <c r="Q9" s="19" t="s">
        <v>19</v>
      </c>
      <c r="R9" s="53">
        <f>IF((R2*P9)&gt;0,(R2*P9),0)</f>
        <v>0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>
      <c r="A11" s="21">
        <v>2</v>
      </c>
      <c r="B11" s="24" t="s">
        <v>6</v>
      </c>
      <c r="C11" s="25" t="s">
        <v>100</v>
      </c>
      <c r="D11" s="25" t="s">
        <v>101</v>
      </c>
      <c r="E11" s="25" t="s">
        <v>102</v>
      </c>
      <c r="F11" s="26"/>
      <c r="G11" s="27"/>
      <c r="H11" s="27"/>
      <c r="I11" s="39"/>
      <c r="J11" s="39" t="s">
        <v>42</v>
      </c>
      <c r="K11" s="40" t="s">
        <v>43</v>
      </c>
      <c r="L11" s="58" t="s">
        <v>44</v>
      </c>
      <c r="M11" s="42">
        <v>12</v>
      </c>
      <c r="N11" s="43">
        <f t="shared" ref="N11:N16" si="0">IF(M11="","",M11/$E$9)</f>
        <v>0.12</v>
      </c>
      <c r="O11" s="43">
        <f t="shared" ref="O11:O16" si="1">IF(M11="","",M11/$K$9)</f>
        <v>1</v>
      </c>
      <c r="P11" s="44" t="str">
        <f t="shared" ref="P11:P16" si="2">IF(M11="","",IF($K$9=M11,$L$9,IF(M11&gt;=$H$9,"призер","участник")))</f>
        <v>участник</v>
      </c>
      <c r="Q11" s="39" t="s">
        <v>45</v>
      </c>
      <c r="R11" s="47" t="s">
        <v>42</v>
      </c>
    </row>
    <row r="12" spans="1:21" s="9" customFormat="1" ht="12.95" customHeight="1">
      <c r="A12" s="21">
        <v>5</v>
      </c>
      <c r="B12" s="24" t="s">
        <v>6</v>
      </c>
      <c r="C12" s="25" t="s">
        <v>102</v>
      </c>
      <c r="D12" s="25" t="s">
        <v>103</v>
      </c>
      <c r="E12" s="25" t="s">
        <v>102</v>
      </c>
      <c r="F12" s="26"/>
      <c r="G12" s="27"/>
      <c r="H12" s="27"/>
      <c r="I12" s="39"/>
      <c r="J12" s="39" t="s">
        <v>42</v>
      </c>
      <c r="K12" s="40" t="s">
        <v>46</v>
      </c>
      <c r="L12" s="58" t="s">
        <v>47</v>
      </c>
      <c r="M12" s="42">
        <v>5</v>
      </c>
      <c r="N12" s="43">
        <f t="shared" si="0"/>
        <v>0.05</v>
      </c>
      <c r="O12" s="43">
        <f t="shared" si="1"/>
        <v>0.41666666666666702</v>
      </c>
      <c r="P12" s="44" t="str">
        <f t="shared" si="2"/>
        <v>участник</v>
      </c>
      <c r="Q12" s="39" t="s">
        <v>45</v>
      </c>
      <c r="R12" s="47" t="s">
        <v>42</v>
      </c>
    </row>
    <row r="13" spans="1:21" ht="42.75">
      <c r="A13" s="21">
        <v>6</v>
      </c>
      <c r="B13" s="24" t="s">
        <v>6</v>
      </c>
      <c r="C13" s="25" t="s">
        <v>104</v>
      </c>
      <c r="D13" s="25" t="s">
        <v>109</v>
      </c>
      <c r="E13" s="25" t="s">
        <v>111</v>
      </c>
      <c r="F13" s="26"/>
      <c r="G13" s="27"/>
      <c r="H13" s="27"/>
      <c r="I13" s="39"/>
      <c r="J13" s="39" t="s">
        <v>42</v>
      </c>
      <c r="K13" s="40" t="s">
        <v>46</v>
      </c>
      <c r="L13" s="58" t="s">
        <v>48</v>
      </c>
      <c r="M13" s="42">
        <v>5</v>
      </c>
      <c r="N13" s="43">
        <f t="shared" si="0"/>
        <v>0.05</v>
      </c>
      <c r="O13" s="43">
        <f t="shared" si="1"/>
        <v>0.41666666666666702</v>
      </c>
      <c r="P13" s="44" t="str">
        <f t="shared" si="2"/>
        <v>участник</v>
      </c>
      <c r="Q13" s="39" t="s">
        <v>45</v>
      </c>
      <c r="R13" s="47" t="s">
        <v>42</v>
      </c>
    </row>
    <row r="14" spans="1:21" ht="42.75">
      <c r="A14" s="21">
        <v>3</v>
      </c>
      <c r="B14" s="24" t="s">
        <v>6</v>
      </c>
      <c r="C14" s="25" t="s">
        <v>105</v>
      </c>
      <c r="D14" s="25" t="s">
        <v>108</v>
      </c>
      <c r="E14" s="25" t="s">
        <v>112</v>
      </c>
      <c r="F14" s="28"/>
      <c r="G14" s="27"/>
      <c r="H14" s="27"/>
      <c r="I14" s="45"/>
      <c r="J14" s="45" t="s">
        <v>42</v>
      </c>
      <c r="K14" s="46" t="s">
        <v>43</v>
      </c>
      <c r="L14" s="58" t="s">
        <v>49</v>
      </c>
      <c r="M14" s="42">
        <v>4</v>
      </c>
      <c r="N14" s="43">
        <f t="shared" si="0"/>
        <v>0.04</v>
      </c>
      <c r="O14" s="43">
        <f t="shared" si="1"/>
        <v>0.33333333333333298</v>
      </c>
      <c r="P14" s="44" t="str">
        <f t="shared" si="2"/>
        <v>участник</v>
      </c>
      <c r="Q14" s="39" t="s">
        <v>45</v>
      </c>
      <c r="R14" s="47" t="s">
        <v>42</v>
      </c>
    </row>
    <row r="15" spans="1:21" ht="42.75">
      <c r="A15" s="21">
        <v>4</v>
      </c>
      <c r="B15" s="24" t="s">
        <v>6</v>
      </c>
      <c r="C15" s="25" t="s">
        <v>106</v>
      </c>
      <c r="D15" s="25" t="s">
        <v>110</v>
      </c>
      <c r="E15" s="25" t="s">
        <v>110</v>
      </c>
      <c r="F15" s="26"/>
      <c r="G15" s="27"/>
      <c r="H15" s="27"/>
      <c r="I15" s="39"/>
      <c r="J15" s="39" t="s">
        <v>42</v>
      </c>
      <c r="K15" s="40" t="s">
        <v>43</v>
      </c>
      <c r="L15" s="58" t="s">
        <v>50</v>
      </c>
      <c r="M15" s="42">
        <v>2</v>
      </c>
      <c r="N15" s="43">
        <f t="shared" si="0"/>
        <v>0.02</v>
      </c>
      <c r="O15" s="43">
        <f t="shared" si="1"/>
        <v>0.16666666666666699</v>
      </c>
      <c r="P15" s="44" t="str">
        <f t="shared" si="2"/>
        <v>участник</v>
      </c>
      <c r="Q15" s="39" t="s">
        <v>45</v>
      </c>
      <c r="R15" s="47" t="s">
        <v>42</v>
      </c>
    </row>
    <row r="16" spans="1:21" ht="42.75">
      <c r="A16" s="21">
        <v>1</v>
      </c>
      <c r="B16" s="24" t="s">
        <v>6</v>
      </c>
      <c r="C16" s="25" t="s">
        <v>107</v>
      </c>
      <c r="D16" s="25" t="s">
        <v>103</v>
      </c>
      <c r="E16" s="25" t="s">
        <v>113</v>
      </c>
      <c r="F16" s="26"/>
      <c r="G16" s="27"/>
      <c r="H16" s="27"/>
      <c r="I16" s="39"/>
      <c r="J16" s="39" t="s">
        <v>42</v>
      </c>
      <c r="K16" s="40" t="s">
        <v>43</v>
      </c>
      <c r="L16" s="58" t="s">
        <v>51</v>
      </c>
      <c r="M16" s="42">
        <v>0</v>
      </c>
      <c r="N16" s="43">
        <f t="shared" si="0"/>
        <v>0</v>
      </c>
      <c r="O16" s="43">
        <f t="shared" si="1"/>
        <v>0</v>
      </c>
      <c r="P16" s="44" t="str">
        <f t="shared" si="2"/>
        <v>участник</v>
      </c>
      <c r="Q16" s="39" t="s">
        <v>45</v>
      </c>
      <c r="R16" s="47" t="s">
        <v>42</v>
      </c>
    </row>
    <row r="17" spans="1:18" ht="42.75">
      <c r="A17" s="21">
        <v>7</v>
      </c>
      <c r="B17" s="24" t="s">
        <v>6</v>
      </c>
      <c r="C17" s="25" t="s">
        <v>108</v>
      </c>
      <c r="D17" s="25" t="s">
        <v>103</v>
      </c>
      <c r="E17" s="25" t="s">
        <v>103</v>
      </c>
      <c r="F17" s="26"/>
      <c r="G17" s="27"/>
      <c r="H17" s="27"/>
      <c r="I17" s="39"/>
      <c r="J17" s="39" t="s">
        <v>42</v>
      </c>
      <c r="K17" s="40" t="s">
        <v>43</v>
      </c>
      <c r="L17" s="58" t="s">
        <v>52</v>
      </c>
      <c r="M17" s="42">
        <v>0</v>
      </c>
      <c r="N17" s="43">
        <f t="shared" ref="N17:N42" si="3">IF(M17="","",M17/$E$9)</f>
        <v>0</v>
      </c>
      <c r="O17" s="43">
        <f t="shared" ref="O17:O42" si="4">IF(M17="","",M17/$K$9)</f>
        <v>0</v>
      </c>
      <c r="P17" s="44" t="str">
        <f t="shared" ref="P17:P60" si="5">IF(M17="","",IF($K$9=M17,$L$9,IF(M17&gt;=$H$9,"призер","участник")))</f>
        <v>участник</v>
      </c>
      <c r="Q17" s="39" t="s">
        <v>45</v>
      </c>
      <c r="R17" s="47" t="s">
        <v>42</v>
      </c>
    </row>
    <row r="18" spans="1:18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3"/>
        <v/>
      </c>
      <c r="O18" s="43" t="str">
        <f t="shared" si="4"/>
        <v/>
      </c>
      <c r="P18" s="44" t="str">
        <f t="shared" si="5"/>
        <v/>
      </c>
      <c r="Q18" s="39"/>
      <c r="R18" s="47"/>
    </row>
    <row r="19" spans="1:18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3"/>
        <v/>
      </c>
      <c r="O19" s="43" t="str">
        <f t="shared" si="4"/>
        <v/>
      </c>
      <c r="P19" s="44" t="str">
        <f t="shared" si="5"/>
        <v/>
      </c>
      <c r="Q19" s="39"/>
      <c r="R19" s="47"/>
    </row>
    <row r="20" spans="1:18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3"/>
        <v/>
      </c>
      <c r="O20" s="43" t="str">
        <f t="shared" si="4"/>
        <v/>
      </c>
      <c r="P20" s="44" t="str">
        <f t="shared" si="5"/>
        <v/>
      </c>
      <c r="Q20" s="39"/>
      <c r="R20" s="47"/>
    </row>
    <row r="21" spans="1:18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3"/>
        <v/>
      </c>
      <c r="O21" s="43" t="str">
        <f t="shared" si="4"/>
        <v/>
      </c>
      <c r="P21" s="44" t="str">
        <f t="shared" si="5"/>
        <v/>
      </c>
      <c r="Q21" s="39"/>
      <c r="R21" s="47"/>
    </row>
    <row r="22" spans="1:18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3"/>
        <v/>
      </c>
      <c r="O22" s="43" t="str">
        <f t="shared" si="4"/>
        <v/>
      </c>
      <c r="P22" s="44" t="str">
        <f t="shared" si="5"/>
        <v/>
      </c>
      <c r="Q22" s="39"/>
      <c r="R22" s="47"/>
    </row>
    <row r="23" spans="1:18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3"/>
        <v/>
      </c>
      <c r="O23" s="43" t="str">
        <f t="shared" si="4"/>
        <v/>
      </c>
      <c r="P23" s="44" t="str">
        <f t="shared" si="5"/>
        <v/>
      </c>
      <c r="Q23" s="39"/>
      <c r="R23" s="47"/>
    </row>
    <row r="24" spans="1:18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3"/>
        <v/>
      </c>
      <c r="O24" s="43" t="str">
        <f t="shared" si="4"/>
        <v/>
      </c>
      <c r="P24" s="44" t="str">
        <f t="shared" si="5"/>
        <v/>
      </c>
      <c r="Q24" s="39"/>
      <c r="R24" s="47"/>
    </row>
    <row r="25" spans="1:18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3"/>
        <v/>
      </c>
      <c r="O25" s="43" t="str">
        <f t="shared" si="4"/>
        <v/>
      </c>
      <c r="P25" s="44" t="str">
        <f t="shared" si="5"/>
        <v/>
      </c>
      <c r="Q25" s="39"/>
      <c r="R25" s="47"/>
    </row>
    <row r="26" spans="1:18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3"/>
        <v/>
      </c>
      <c r="O26" s="43" t="str">
        <f t="shared" si="4"/>
        <v/>
      </c>
      <c r="P26" s="44" t="str">
        <f t="shared" si="5"/>
        <v/>
      </c>
      <c r="Q26" s="39"/>
      <c r="R26" s="47"/>
    </row>
    <row r="27" spans="1:18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3"/>
        <v/>
      </c>
      <c r="O27" s="43" t="str">
        <f t="shared" si="4"/>
        <v/>
      </c>
      <c r="P27" s="44" t="str">
        <f t="shared" si="5"/>
        <v/>
      </c>
      <c r="Q27" s="39"/>
      <c r="R27" s="47"/>
    </row>
    <row r="28" spans="1:18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3"/>
        <v/>
      </c>
      <c r="O28" s="43" t="str">
        <f t="shared" si="4"/>
        <v/>
      </c>
      <c r="P28" s="44" t="str">
        <f t="shared" si="5"/>
        <v/>
      </c>
      <c r="Q28" s="39"/>
      <c r="R28" s="47"/>
    </row>
    <row r="29" spans="1:18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3"/>
        <v/>
      </c>
      <c r="O29" s="43" t="str">
        <f t="shared" si="4"/>
        <v/>
      </c>
      <c r="P29" s="44" t="str">
        <f t="shared" si="5"/>
        <v/>
      </c>
      <c r="Q29" s="39"/>
      <c r="R29" s="47"/>
    </row>
    <row r="30" spans="1:18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3"/>
        <v/>
      </c>
      <c r="O30" s="43" t="str">
        <f t="shared" si="4"/>
        <v/>
      </c>
      <c r="P30" s="44" t="str">
        <f t="shared" si="5"/>
        <v/>
      </c>
      <c r="Q30" s="39"/>
      <c r="R30" s="47"/>
    </row>
    <row r="31" spans="1:18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3"/>
        <v/>
      </c>
      <c r="O31" s="43" t="str">
        <f t="shared" si="4"/>
        <v/>
      </c>
      <c r="P31" s="44" t="str">
        <f t="shared" si="5"/>
        <v/>
      </c>
      <c r="Q31" s="39"/>
      <c r="R31" s="47"/>
    </row>
    <row r="32" spans="1:18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3"/>
        <v/>
      </c>
      <c r="O32" s="43" t="str">
        <f t="shared" si="4"/>
        <v/>
      </c>
      <c r="P32" s="44" t="str">
        <f t="shared" si="5"/>
        <v/>
      </c>
      <c r="Q32" s="39"/>
      <c r="R32" s="47"/>
    </row>
    <row r="33" spans="1:18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3"/>
        <v/>
      </c>
      <c r="O33" s="43" t="str">
        <f t="shared" si="4"/>
        <v/>
      </c>
      <c r="P33" s="44" t="str">
        <f t="shared" si="5"/>
        <v/>
      </c>
      <c r="Q33" s="39"/>
      <c r="R33" s="47"/>
    </row>
    <row r="34" spans="1:18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3"/>
        <v/>
      </c>
      <c r="O34" s="43" t="str">
        <f t="shared" si="4"/>
        <v/>
      </c>
      <c r="P34" s="44" t="str">
        <f t="shared" si="5"/>
        <v/>
      </c>
      <c r="Q34" s="39"/>
      <c r="R34" s="47"/>
    </row>
    <row r="35" spans="1:18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3"/>
        <v/>
      </c>
      <c r="O35" s="43" t="str">
        <f t="shared" si="4"/>
        <v/>
      </c>
      <c r="P35" s="44" t="str">
        <f t="shared" si="5"/>
        <v/>
      </c>
      <c r="Q35" s="39"/>
      <c r="R35" s="47"/>
    </row>
    <row r="36" spans="1:18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3"/>
        <v/>
      </c>
      <c r="O36" s="43" t="str">
        <f t="shared" si="4"/>
        <v/>
      </c>
      <c r="P36" s="44" t="str">
        <f t="shared" si="5"/>
        <v/>
      </c>
      <c r="Q36" s="39"/>
      <c r="R36" s="47"/>
    </row>
    <row r="37" spans="1:18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3"/>
        <v/>
      </c>
      <c r="O37" s="43" t="str">
        <f t="shared" si="4"/>
        <v/>
      </c>
      <c r="P37" s="44" t="str">
        <f t="shared" si="5"/>
        <v/>
      </c>
      <c r="Q37" s="39"/>
      <c r="R37" s="47"/>
    </row>
    <row r="38" spans="1:18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3"/>
        <v/>
      </c>
      <c r="O38" s="43" t="str">
        <f t="shared" si="4"/>
        <v/>
      </c>
      <c r="P38" s="44" t="str">
        <f t="shared" si="5"/>
        <v/>
      </c>
      <c r="Q38" s="39"/>
      <c r="R38" s="47"/>
    </row>
    <row r="39" spans="1:18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3"/>
        <v/>
      </c>
      <c r="O39" s="43" t="str">
        <f t="shared" si="4"/>
        <v/>
      </c>
      <c r="P39" s="44" t="str">
        <f t="shared" si="5"/>
        <v/>
      </c>
      <c r="Q39" s="39"/>
      <c r="R39" s="47"/>
    </row>
    <row r="40" spans="1:18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3"/>
        <v/>
      </c>
      <c r="O40" s="43" t="str">
        <f t="shared" si="4"/>
        <v/>
      </c>
      <c r="P40" s="44" t="str">
        <f t="shared" si="5"/>
        <v/>
      </c>
      <c r="Q40" s="39"/>
      <c r="R40" s="47"/>
    </row>
    <row r="41" spans="1:18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3"/>
        <v/>
      </c>
      <c r="O41" s="43" t="str">
        <f t="shared" si="4"/>
        <v/>
      </c>
      <c r="P41" s="44" t="str">
        <f t="shared" si="5"/>
        <v/>
      </c>
      <c r="Q41" s="39"/>
      <c r="R41" s="47"/>
    </row>
    <row r="42" spans="1:18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3"/>
        <v/>
      </c>
      <c r="O42" s="43" t="str">
        <f t="shared" si="4"/>
        <v/>
      </c>
      <c r="P42" s="44" t="str">
        <f t="shared" si="5"/>
        <v/>
      </c>
      <c r="Q42" s="39"/>
      <c r="R42" s="47"/>
    </row>
    <row r="43" spans="1:18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6">IF(M43="","",M43/$E$9)</f>
        <v/>
      </c>
      <c r="O43" s="43" t="str">
        <f t="shared" ref="O43:O60" si="7">IF(M43="","",M43/$K$9)</f>
        <v/>
      </c>
      <c r="P43" s="44" t="str">
        <f t="shared" si="5"/>
        <v/>
      </c>
      <c r="Q43" s="39"/>
      <c r="R43" s="47"/>
    </row>
    <row r="44" spans="1:18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6"/>
        <v/>
      </c>
      <c r="O44" s="43" t="str">
        <f t="shared" si="7"/>
        <v/>
      </c>
      <c r="P44" s="44" t="str">
        <f t="shared" si="5"/>
        <v/>
      </c>
      <c r="Q44" s="39"/>
      <c r="R44" s="47"/>
    </row>
    <row r="45" spans="1:18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6"/>
        <v/>
      </c>
      <c r="O45" s="43" t="str">
        <f t="shared" si="7"/>
        <v/>
      </c>
      <c r="P45" s="44" t="str">
        <f t="shared" si="5"/>
        <v/>
      </c>
      <c r="Q45" s="39"/>
      <c r="R45" s="47"/>
    </row>
    <row r="46" spans="1:18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6"/>
        <v/>
      </c>
      <c r="O46" s="43" t="str">
        <f t="shared" si="7"/>
        <v/>
      </c>
      <c r="P46" s="44" t="str">
        <f t="shared" si="5"/>
        <v/>
      </c>
      <c r="Q46" s="39"/>
      <c r="R46" s="47"/>
    </row>
    <row r="47" spans="1:18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6"/>
        <v/>
      </c>
      <c r="O47" s="43" t="str">
        <f t="shared" si="7"/>
        <v/>
      </c>
      <c r="P47" s="44" t="str">
        <f t="shared" si="5"/>
        <v/>
      </c>
      <c r="Q47" s="39"/>
      <c r="R47" s="47"/>
    </row>
    <row r="48" spans="1:18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6"/>
        <v/>
      </c>
      <c r="O48" s="43" t="str">
        <f t="shared" si="7"/>
        <v/>
      </c>
      <c r="P48" s="44" t="str">
        <f t="shared" si="5"/>
        <v/>
      </c>
      <c r="Q48" s="39"/>
      <c r="R48" s="47"/>
    </row>
    <row r="49" spans="1:18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6"/>
        <v/>
      </c>
      <c r="O49" s="43" t="str">
        <f t="shared" si="7"/>
        <v/>
      </c>
      <c r="P49" s="44" t="str">
        <f t="shared" si="5"/>
        <v/>
      </c>
      <c r="Q49" s="39"/>
      <c r="R49" s="47"/>
    </row>
    <row r="50" spans="1:18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6"/>
        <v/>
      </c>
      <c r="O50" s="43" t="str">
        <f t="shared" si="7"/>
        <v/>
      </c>
      <c r="P50" s="44" t="str">
        <f t="shared" si="5"/>
        <v/>
      </c>
      <c r="Q50" s="39"/>
      <c r="R50" s="47"/>
    </row>
    <row r="51" spans="1:18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6"/>
        <v/>
      </c>
      <c r="O51" s="43" t="str">
        <f t="shared" si="7"/>
        <v/>
      </c>
      <c r="P51" s="44" t="str">
        <f t="shared" si="5"/>
        <v/>
      </c>
      <c r="Q51" s="39"/>
      <c r="R51" s="47"/>
    </row>
    <row r="52" spans="1:18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6"/>
        <v/>
      </c>
      <c r="O52" s="43" t="str">
        <f t="shared" si="7"/>
        <v/>
      </c>
      <c r="P52" s="44" t="str">
        <f t="shared" si="5"/>
        <v/>
      </c>
      <c r="Q52" s="39"/>
      <c r="R52" s="47"/>
    </row>
    <row r="53" spans="1:18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6"/>
        <v/>
      </c>
      <c r="O53" s="43" t="str">
        <f t="shared" si="7"/>
        <v/>
      </c>
      <c r="P53" s="44" t="str">
        <f t="shared" si="5"/>
        <v/>
      </c>
      <c r="Q53" s="39"/>
      <c r="R53" s="47"/>
    </row>
    <row r="54" spans="1:18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6"/>
        <v/>
      </c>
      <c r="O54" s="43" t="str">
        <f t="shared" si="7"/>
        <v/>
      </c>
      <c r="P54" s="44" t="str">
        <f t="shared" si="5"/>
        <v/>
      </c>
      <c r="Q54" s="39"/>
      <c r="R54" s="47"/>
    </row>
    <row r="55" spans="1:18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6"/>
        <v/>
      </c>
      <c r="O55" s="43" t="str">
        <f t="shared" si="7"/>
        <v/>
      </c>
      <c r="P55" s="44" t="str">
        <f t="shared" si="5"/>
        <v/>
      </c>
      <c r="Q55" s="39"/>
      <c r="R55" s="47"/>
    </row>
    <row r="56" spans="1:18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6"/>
        <v/>
      </c>
      <c r="O56" s="43" t="str">
        <f t="shared" si="7"/>
        <v/>
      </c>
      <c r="P56" s="44" t="str">
        <f t="shared" si="5"/>
        <v/>
      </c>
      <c r="Q56" s="39"/>
      <c r="R56" s="47"/>
    </row>
    <row r="57" spans="1:18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6"/>
        <v/>
      </c>
      <c r="O57" s="43" t="str">
        <f t="shared" si="7"/>
        <v/>
      </c>
      <c r="P57" s="44" t="str">
        <f t="shared" si="5"/>
        <v/>
      </c>
      <c r="Q57" s="39"/>
      <c r="R57" s="47"/>
    </row>
    <row r="58" spans="1:18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6"/>
        <v/>
      </c>
      <c r="O58" s="43" t="str">
        <f t="shared" si="7"/>
        <v/>
      </c>
      <c r="P58" s="44" t="str">
        <f t="shared" si="5"/>
        <v/>
      </c>
      <c r="Q58" s="39"/>
      <c r="R58" s="47"/>
    </row>
    <row r="59" spans="1:18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6"/>
        <v/>
      </c>
      <c r="O59" s="43" t="str">
        <f t="shared" si="7"/>
        <v/>
      </c>
      <c r="P59" s="44" t="str">
        <f t="shared" si="5"/>
        <v/>
      </c>
      <c r="Q59" s="39"/>
      <c r="R59" s="47"/>
    </row>
    <row r="60" spans="1:18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6"/>
        <v/>
      </c>
      <c r="O60" s="43" t="str">
        <f t="shared" si="7"/>
        <v/>
      </c>
      <c r="P60" s="44" t="str">
        <f t="shared" si="5"/>
        <v/>
      </c>
      <c r="Q60" s="39"/>
      <c r="R60" s="47"/>
    </row>
    <row r="62" spans="1:18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12" workbookViewId="0">
      <selection activeCell="E18" sqref="E18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ht="32.25" customHeight="1">
      <c r="B2" s="11"/>
      <c r="C2" s="61" t="s">
        <v>53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48" t="s">
        <v>1</v>
      </c>
      <c r="R2" s="49">
        <f>COUNTA(M11:M60)</f>
        <v>8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>
      <c r="A4" s="13" t="s">
        <v>2</v>
      </c>
      <c r="B4" s="14"/>
      <c r="C4" s="13" t="s">
        <v>41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7</v>
      </c>
    </row>
    <row r="7" spans="1:21">
      <c r="A7" s="13" t="s">
        <v>12</v>
      </c>
      <c r="B7" s="14"/>
      <c r="C7" s="13">
        <v>7</v>
      </c>
      <c r="E7" s="16"/>
      <c r="F7" s="16"/>
      <c r="P7" s="33"/>
      <c r="Q7" s="19" t="s">
        <v>13</v>
      </c>
      <c r="R7" s="51">
        <v>0.45</v>
      </c>
    </row>
    <row r="8" spans="1:21">
      <c r="A8" s="13" t="s">
        <v>14</v>
      </c>
      <c r="B8" s="14"/>
      <c r="C8" s="17">
        <v>45933</v>
      </c>
      <c r="F8" s="16"/>
      <c r="Q8" s="52" t="s">
        <v>15</v>
      </c>
      <c r="R8" s="51">
        <f>(R4+R5)/R2</f>
        <v>0.125</v>
      </c>
    </row>
    <row r="9" spans="1:21">
      <c r="C9" s="62" t="s">
        <v>16</v>
      </c>
      <c r="D9" s="62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46</v>
      </c>
      <c r="L9" s="36" t="str">
        <f>IF(K9*100/E9&gt;=50,"победитель","участник")</f>
        <v>участник</v>
      </c>
      <c r="P9" s="37">
        <f>R8-45%</f>
        <v>-0.32500000000000001</v>
      </c>
      <c r="Q9" s="19" t="s">
        <v>19</v>
      </c>
      <c r="R9" s="53">
        <f>IF((R2*P9)&gt;0,(R2*P9),0)</f>
        <v>0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>
      <c r="A11" s="21">
        <v>5</v>
      </c>
      <c r="B11" s="24" t="s">
        <v>6</v>
      </c>
      <c r="C11" s="25" t="s">
        <v>109</v>
      </c>
      <c r="D11" s="25" t="s">
        <v>109</v>
      </c>
      <c r="E11" s="25" t="s">
        <v>103</v>
      </c>
      <c r="F11" s="26"/>
      <c r="G11" s="27"/>
      <c r="H11" s="27"/>
      <c r="I11" s="39"/>
      <c r="J11" s="39" t="s">
        <v>42</v>
      </c>
      <c r="K11" s="40" t="s">
        <v>54</v>
      </c>
      <c r="L11" s="58" t="s">
        <v>55</v>
      </c>
      <c r="M11" s="42">
        <v>46</v>
      </c>
      <c r="N11" s="43">
        <f>IF(M11="","",M11/$E$9)</f>
        <v>0.46</v>
      </c>
      <c r="O11" s="43">
        <f>IF(M11="","",M11/$K$9)</f>
        <v>1</v>
      </c>
      <c r="P11" s="44" t="s">
        <v>56</v>
      </c>
      <c r="Q11" s="39" t="s">
        <v>45</v>
      </c>
      <c r="R11" s="47" t="s">
        <v>42</v>
      </c>
    </row>
    <row r="12" spans="1:21" s="9" customFormat="1" ht="12.95" customHeight="1">
      <c r="A12" s="21">
        <v>1</v>
      </c>
      <c r="B12" s="24" t="s">
        <v>6</v>
      </c>
      <c r="C12" s="25" t="s">
        <v>101</v>
      </c>
      <c r="D12" s="25" t="s">
        <v>114</v>
      </c>
      <c r="E12" s="25" t="s">
        <v>109</v>
      </c>
      <c r="F12" s="26"/>
      <c r="G12" s="27"/>
      <c r="H12" s="27"/>
      <c r="I12" s="39"/>
      <c r="J12" s="39" t="s">
        <v>42</v>
      </c>
      <c r="K12" s="40" t="s">
        <v>54</v>
      </c>
      <c r="L12" s="58" t="s">
        <v>57</v>
      </c>
      <c r="M12" s="42">
        <v>14</v>
      </c>
      <c r="N12" s="43">
        <f>IF(M12="","",M12/$E$9)</f>
        <v>0.14000000000000001</v>
      </c>
      <c r="O12" s="43">
        <f>IF(M12="","",M12/$K$9)</f>
        <v>0.30434782608695699</v>
      </c>
      <c r="P12" s="44" t="str">
        <f>IF(M12="","",IF($K$9=M12,$L$9,IF(M12&gt;=$H$9,"призер","участник")))</f>
        <v>участник</v>
      </c>
      <c r="Q12" s="39" t="s">
        <v>45</v>
      </c>
      <c r="R12" s="47" t="s">
        <v>42</v>
      </c>
    </row>
    <row r="13" spans="1:21" ht="42.75">
      <c r="A13" s="21">
        <v>3</v>
      </c>
      <c r="B13" s="24" t="s">
        <v>6</v>
      </c>
      <c r="C13" s="25" t="s">
        <v>105</v>
      </c>
      <c r="D13" s="25" t="s">
        <v>101</v>
      </c>
      <c r="E13" s="25" t="s">
        <v>111</v>
      </c>
      <c r="F13" s="28"/>
      <c r="G13" s="27"/>
      <c r="H13" s="27"/>
      <c r="I13" s="45"/>
      <c r="J13" s="45" t="s">
        <v>42</v>
      </c>
      <c r="K13" s="46" t="s">
        <v>54</v>
      </c>
      <c r="L13" s="58" t="s">
        <v>58</v>
      </c>
      <c r="M13" s="42">
        <v>13</v>
      </c>
      <c r="N13" s="43">
        <f t="shared" ref="N13:N42" si="0">IF(M13="","",M13/$E$9)</f>
        <v>0.13</v>
      </c>
      <c r="O13" s="43">
        <f t="shared" ref="O13:O42" si="1">IF(M13="","",M13/$K$9)</f>
        <v>0.282608695652174</v>
      </c>
      <c r="P13" s="44" t="str">
        <f t="shared" ref="P13:P60" si="2">IF(M13="","",IF($K$9=M13,$L$9,IF(M13&gt;=$H$9,"призер","участник")))</f>
        <v>участник</v>
      </c>
      <c r="Q13" s="39" t="s">
        <v>45</v>
      </c>
      <c r="R13" s="47" t="s">
        <v>42</v>
      </c>
    </row>
    <row r="14" spans="1:21" ht="42.75">
      <c r="A14" s="21">
        <v>4</v>
      </c>
      <c r="B14" s="24" t="s">
        <v>6</v>
      </c>
      <c r="C14" s="25" t="s">
        <v>100</v>
      </c>
      <c r="D14" s="25" t="s">
        <v>105</v>
      </c>
      <c r="E14" s="25" t="s">
        <v>106</v>
      </c>
      <c r="F14" s="26"/>
      <c r="G14" s="27"/>
      <c r="H14" s="27"/>
      <c r="I14" s="39"/>
      <c r="J14" s="39" t="s">
        <v>42</v>
      </c>
      <c r="K14" s="40" t="s">
        <v>54</v>
      </c>
      <c r="L14" s="58" t="s">
        <v>59</v>
      </c>
      <c r="M14" s="42">
        <v>11</v>
      </c>
      <c r="N14" s="43">
        <f t="shared" si="0"/>
        <v>0.11</v>
      </c>
      <c r="O14" s="43">
        <f t="shared" si="1"/>
        <v>0.23913043478260901</v>
      </c>
      <c r="P14" s="44" t="str">
        <f t="shared" si="2"/>
        <v>участник</v>
      </c>
      <c r="Q14" s="39" t="s">
        <v>45</v>
      </c>
      <c r="R14" s="47" t="s">
        <v>42</v>
      </c>
    </row>
    <row r="15" spans="1:21" ht="42.75">
      <c r="A15" s="21">
        <v>6</v>
      </c>
      <c r="B15" s="24" t="s">
        <v>6</v>
      </c>
      <c r="C15" s="25" t="s">
        <v>115</v>
      </c>
      <c r="D15" s="25" t="s">
        <v>111</v>
      </c>
      <c r="E15" s="25" t="s">
        <v>109</v>
      </c>
      <c r="F15" s="26"/>
      <c r="G15" s="27"/>
      <c r="H15" s="27"/>
      <c r="I15" s="39"/>
      <c r="J15" s="39" t="s">
        <v>42</v>
      </c>
      <c r="K15" s="40" t="s">
        <v>54</v>
      </c>
      <c r="L15" s="58" t="s">
        <v>60</v>
      </c>
      <c r="M15" s="42">
        <v>11</v>
      </c>
      <c r="N15" s="43">
        <f>IF(M15="","",M15/$E$9)</f>
        <v>0.11</v>
      </c>
      <c r="O15" s="43">
        <f>IF(M15="","",M15/$K$9)</f>
        <v>0.23913043478260901</v>
      </c>
      <c r="P15" s="44" t="str">
        <f>IF(M15="","",IF($K$9=M15,$L$9,IF(M15&gt;=$H$9,"призер","участник")))</f>
        <v>участник</v>
      </c>
      <c r="Q15" s="39" t="s">
        <v>45</v>
      </c>
      <c r="R15" s="47" t="s">
        <v>42</v>
      </c>
    </row>
    <row r="16" spans="1:21" ht="42.75">
      <c r="A16" s="21">
        <v>8</v>
      </c>
      <c r="B16" s="24" t="s">
        <v>6</v>
      </c>
      <c r="C16" s="25" t="s">
        <v>111</v>
      </c>
      <c r="D16" s="25" t="s">
        <v>109</v>
      </c>
      <c r="E16" s="25" t="s">
        <v>116</v>
      </c>
      <c r="F16" s="26"/>
      <c r="G16" s="27"/>
      <c r="H16" s="27"/>
      <c r="I16" s="39"/>
      <c r="J16" s="39" t="s">
        <v>42</v>
      </c>
      <c r="K16" s="40" t="s">
        <v>61</v>
      </c>
      <c r="L16" s="58" t="s">
        <v>62</v>
      </c>
      <c r="M16" s="42">
        <v>7</v>
      </c>
      <c r="N16" s="43">
        <f>IF(M16="","",M16/$E$9)</f>
        <v>7.0000000000000007E-2</v>
      </c>
      <c r="O16" s="43">
        <f>IF(M16="","",M16/$K$9)</f>
        <v>0.15217391304347799</v>
      </c>
      <c r="P16" s="44" t="str">
        <f>IF(M16="","",IF($K$9=M16,$L$9,IF(M16&gt;=$H$9,"призер","участник")))</f>
        <v>участник</v>
      </c>
      <c r="Q16" s="39" t="s">
        <v>45</v>
      </c>
      <c r="R16" s="47" t="s">
        <v>42</v>
      </c>
    </row>
    <row r="17" spans="1:18" ht="42.75">
      <c r="A17" s="21">
        <v>7</v>
      </c>
      <c r="B17" s="24" t="s">
        <v>6</v>
      </c>
      <c r="C17" s="25" t="s">
        <v>109</v>
      </c>
      <c r="D17" s="25" t="s">
        <v>108</v>
      </c>
      <c r="E17" s="25" t="s">
        <v>103</v>
      </c>
      <c r="F17" s="26"/>
      <c r="G17" s="27"/>
      <c r="H17" s="27"/>
      <c r="I17" s="39"/>
      <c r="J17" s="39" t="s">
        <v>42</v>
      </c>
      <c r="K17" s="40" t="s">
        <v>61</v>
      </c>
      <c r="L17" s="58" t="s">
        <v>63</v>
      </c>
      <c r="M17" s="42">
        <v>6</v>
      </c>
      <c r="N17" s="43">
        <f t="shared" si="0"/>
        <v>0.06</v>
      </c>
      <c r="O17" s="43">
        <f t="shared" si="1"/>
        <v>0.13043478260869601</v>
      </c>
      <c r="P17" s="44" t="str">
        <f t="shared" si="2"/>
        <v>участник</v>
      </c>
      <c r="Q17" s="39" t="s">
        <v>45</v>
      </c>
      <c r="R17" s="47" t="s">
        <v>42</v>
      </c>
    </row>
    <row r="18" spans="1:18" ht="42.75">
      <c r="A18" s="21">
        <v>2</v>
      </c>
      <c r="B18" s="24" t="s">
        <v>6</v>
      </c>
      <c r="C18" s="25" t="s">
        <v>100</v>
      </c>
      <c r="D18" s="25" t="s">
        <v>101</v>
      </c>
      <c r="E18" s="25" t="s">
        <v>111</v>
      </c>
      <c r="F18" s="26"/>
      <c r="G18" s="27"/>
      <c r="H18" s="27"/>
      <c r="I18" s="39"/>
      <c r="J18" s="39" t="s">
        <v>42</v>
      </c>
      <c r="K18" s="40" t="s">
        <v>61</v>
      </c>
      <c r="L18" s="58" t="s">
        <v>64</v>
      </c>
      <c r="M18" s="42">
        <v>5</v>
      </c>
      <c r="N18" s="43">
        <f>IF(M18="","",M18/$E$9)</f>
        <v>0.05</v>
      </c>
      <c r="O18" s="43">
        <f>IF(M18="","",M18/$K$9)</f>
        <v>0.108695652173913</v>
      </c>
      <c r="P18" s="44" t="str">
        <f>IF(M18="","",IF($K$9=M18,$L$9,IF(M18&gt;=$H$9,"призер","участник")))</f>
        <v>участник</v>
      </c>
      <c r="Q18" s="39" t="s">
        <v>45</v>
      </c>
      <c r="R18" s="47" t="s">
        <v>42</v>
      </c>
    </row>
    <row r="19" spans="1:18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7" workbookViewId="0">
      <selection activeCell="E15" sqref="E15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ht="32.25" customHeight="1">
      <c r="B2" s="11"/>
      <c r="C2" s="61" t="s">
        <v>65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48" t="s">
        <v>1</v>
      </c>
      <c r="R2" s="49">
        <f>COUNTA(M11:M60)</f>
        <v>5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>
      <c r="A4" s="13" t="s">
        <v>2</v>
      </c>
      <c r="B4" s="14"/>
      <c r="C4" s="13" t="s">
        <v>41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4</v>
      </c>
    </row>
    <row r="7" spans="1:21">
      <c r="A7" s="13" t="s">
        <v>12</v>
      </c>
      <c r="B7" s="14"/>
      <c r="C7" s="13">
        <v>8</v>
      </c>
      <c r="E7" s="16"/>
      <c r="F7" s="16"/>
      <c r="P7" s="33"/>
      <c r="Q7" s="19" t="s">
        <v>13</v>
      </c>
      <c r="R7" s="51">
        <v>0.45</v>
      </c>
    </row>
    <row r="8" spans="1:21">
      <c r="A8" s="13" t="s">
        <v>14</v>
      </c>
      <c r="B8" s="14"/>
      <c r="C8" s="17">
        <v>45933</v>
      </c>
      <c r="F8" s="16"/>
      <c r="Q8" s="52" t="s">
        <v>15</v>
      </c>
      <c r="R8" s="51">
        <f>(R4+R5)/R2</f>
        <v>0.2</v>
      </c>
    </row>
    <row r="9" spans="1:21">
      <c r="C9" s="62" t="s">
        <v>16</v>
      </c>
      <c r="D9" s="62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34</v>
      </c>
      <c r="L9" s="36" t="str">
        <f>IF(K9*100/E9&gt;=50,"победитель","участник")</f>
        <v>участник</v>
      </c>
      <c r="P9" s="37">
        <f>R8-45%</f>
        <v>-0.25</v>
      </c>
      <c r="Q9" s="19" t="s">
        <v>19</v>
      </c>
      <c r="R9" s="53">
        <f>IF((R2*P9)&gt;0,(R2*P9),0)</f>
        <v>0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>
      <c r="A11" s="21">
        <v>2</v>
      </c>
      <c r="B11" s="24" t="s">
        <v>6</v>
      </c>
      <c r="C11" s="25" t="s">
        <v>104</v>
      </c>
      <c r="D11" s="25" t="s">
        <v>104</v>
      </c>
      <c r="E11" s="25" t="s">
        <v>111</v>
      </c>
      <c r="F11" s="26"/>
      <c r="G11" s="27"/>
      <c r="H11" s="27"/>
      <c r="I11" s="39"/>
      <c r="J11" s="39" t="s">
        <v>66</v>
      </c>
      <c r="K11" s="40" t="s">
        <v>67</v>
      </c>
      <c r="L11" s="58" t="s">
        <v>68</v>
      </c>
      <c r="M11" s="42">
        <v>34</v>
      </c>
      <c r="N11" s="43">
        <f>IF(M11="","",M11/$E$9)</f>
        <v>0.34</v>
      </c>
      <c r="O11" s="43">
        <f>IF(M11="","",M11/$K$9)</f>
        <v>1</v>
      </c>
      <c r="P11" s="44" t="s">
        <v>56</v>
      </c>
      <c r="Q11" s="39" t="s">
        <v>45</v>
      </c>
      <c r="R11" s="47" t="s">
        <v>42</v>
      </c>
    </row>
    <row r="12" spans="1:21" s="9" customFormat="1" ht="12.95" customHeight="1">
      <c r="A12" s="21">
        <v>1</v>
      </c>
      <c r="B12" s="24" t="s">
        <v>6</v>
      </c>
      <c r="C12" s="25" t="s">
        <v>117</v>
      </c>
      <c r="D12" s="25" t="s">
        <v>104</v>
      </c>
      <c r="E12" s="25" t="s">
        <v>109</v>
      </c>
      <c r="F12" s="26"/>
      <c r="G12" s="27"/>
      <c r="H12" s="27"/>
      <c r="I12" s="39"/>
      <c r="J12" s="39" t="s">
        <v>66</v>
      </c>
      <c r="K12" s="40" t="s">
        <v>67</v>
      </c>
      <c r="L12" s="58" t="s">
        <v>69</v>
      </c>
      <c r="M12" s="42">
        <v>13</v>
      </c>
      <c r="N12" s="43">
        <f>IF(M12="","",M12/$E$9)</f>
        <v>0.13</v>
      </c>
      <c r="O12" s="43">
        <f>IF(M12="","",M12/$K$9)</f>
        <v>0.38235294117647101</v>
      </c>
      <c r="P12" s="44" t="str">
        <f>IF(M12="","",IF($K$9=M12,$L$9,IF(M12&gt;=$H$9,"призер","участник")))</f>
        <v>участник</v>
      </c>
      <c r="Q12" s="39" t="s">
        <v>45</v>
      </c>
      <c r="R12" s="47" t="s">
        <v>42</v>
      </c>
    </row>
    <row r="13" spans="1:21" ht="42.75">
      <c r="A13" s="21">
        <v>5</v>
      </c>
      <c r="B13" s="24" t="s">
        <v>6</v>
      </c>
      <c r="C13" s="25" t="s">
        <v>104</v>
      </c>
      <c r="D13" s="25" t="s">
        <v>109</v>
      </c>
      <c r="E13" s="25" t="s">
        <v>118</v>
      </c>
      <c r="F13" s="26"/>
      <c r="G13" s="27"/>
      <c r="H13" s="27"/>
      <c r="I13" s="39"/>
      <c r="J13" s="39" t="s">
        <v>66</v>
      </c>
      <c r="K13" s="40" t="s">
        <v>67</v>
      </c>
      <c r="L13" s="58" t="s">
        <v>70</v>
      </c>
      <c r="M13" s="42">
        <v>11</v>
      </c>
      <c r="N13" s="43">
        <f>IF(M13="","",M13/$E$9)</f>
        <v>0.11</v>
      </c>
      <c r="O13" s="43">
        <f>IF(M13="","",M13/$K$9)</f>
        <v>0.32352941176470601</v>
      </c>
      <c r="P13" s="44" t="str">
        <f>IF(M13="","",IF($K$9=M13,$L$9,IF(M13&gt;=$H$9,"призер","участник")))</f>
        <v>участник</v>
      </c>
      <c r="Q13" s="39" t="s">
        <v>45</v>
      </c>
      <c r="R13" s="47" t="s">
        <v>42</v>
      </c>
    </row>
    <row r="14" spans="1:21" ht="42.75">
      <c r="A14" s="21">
        <v>3</v>
      </c>
      <c r="B14" s="24" t="s">
        <v>6</v>
      </c>
      <c r="C14" s="25" t="s">
        <v>104</v>
      </c>
      <c r="D14" s="25" t="s">
        <v>108</v>
      </c>
      <c r="E14" s="25" t="s">
        <v>119</v>
      </c>
      <c r="F14" s="28"/>
      <c r="G14" s="27"/>
      <c r="H14" s="27"/>
      <c r="I14" s="45"/>
      <c r="J14" s="45" t="s">
        <v>66</v>
      </c>
      <c r="K14" s="46" t="s">
        <v>71</v>
      </c>
      <c r="L14" s="58" t="s">
        <v>72</v>
      </c>
      <c r="M14" s="42">
        <v>8</v>
      </c>
      <c r="N14" s="43">
        <f>IF(M14="","",M14/$E$9)</f>
        <v>0.08</v>
      </c>
      <c r="O14" s="43">
        <f>IF(M14="","",M14/$K$9)</f>
        <v>0.23529411764705899</v>
      </c>
      <c r="P14" s="44" t="str">
        <f>IF(M14="","",IF($K$9=M14,$L$9,IF(M14&gt;=$H$9,"призер","участник")))</f>
        <v>участник</v>
      </c>
      <c r="Q14" s="39" t="s">
        <v>45</v>
      </c>
      <c r="R14" s="47" t="s">
        <v>42</v>
      </c>
    </row>
    <row r="15" spans="1:21" ht="42.75">
      <c r="A15" s="21">
        <v>4</v>
      </c>
      <c r="B15" s="24" t="s">
        <v>6</v>
      </c>
      <c r="C15" s="25" t="s">
        <v>120</v>
      </c>
      <c r="D15" s="25" t="s">
        <v>109</v>
      </c>
      <c r="E15" s="25" t="s">
        <v>109</v>
      </c>
      <c r="F15" s="26"/>
      <c r="G15" s="27"/>
      <c r="H15" s="27"/>
      <c r="I15" s="39"/>
      <c r="J15" s="39" t="s">
        <v>66</v>
      </c>
      <c r="K15" s="40" t="s">
        <v>67</v>
      </c>
      <c r="L15" s="58" t="s">
        <v>73</v>
      </c>
      <c r="M15" s="42">
        <v>7</v>
      </c>
      <c r="N15" s="43">
        <f>IF(M15="","",M15/$E$9)</f>
        <v>7.0000000000000007E-2</v>
      </c>
      <c r="O15" s="43">
        <f>IF(M15="","",M15/$K$9)</f>
        <v>0.20588235294117599</v>
      </c>
      <c r="P15" s="44" t="str">
        <f>IF(M15="","",IF($K$9=M15,$L$9,IF(M15&gt;=$H$9,"призер","участник")))</f>
        <v>участник</v>
      </c>
      <c r="Q15" s="39" t="s">
        <v>45</v>
      </c>
      <c r="R15" s="47" t="s">
        <v>42</v>
      </c>
    </row>
    <row r="16" spans="1:21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ref="N16:N42" si="0">IF(M16="","",M16/$E$9)</f>
        <v/>
      </c>
      <c r="O16" s="43" t="str">
        <f t="shared" ref="O16:O42" si="1">IF(M16="","",M16/$K$9)</f>
        <v/>
      </c>
      <c r="P16" s="44" t="str">
        <f t="shared" ref="P16:P60" si="2">IF(M16="","",IF($K$9=M16,$L$9,IF(M16&gt;=$H$9,"призер","участник")))</f>
        <v/>
      </c>
      <c r="Q16" s="39"/>
      <c r="R16" s="47"/>
    </row>
    <row r="17" spans="1:18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15" workbookViewId="0">
      <selection activeCell="E20" sqref="E20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ht="32.25" customHeight="1">
      <c r="B2" s="11"/>
      <c r="C2" s="61" t="s">
        <v>74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48" t="s">
        <v>1</v>
      </c>
      <c r="R2" s="49">
        <f>COUNTA(M11:M60)</f>
        <v>10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>
      <c r="A4" s="13" t="s">
        <v>2</v>
      </c>
      <c r="B4" s="14"/>
      <c r="C4" s="13" t="s">
        <v>41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9</v>
      </c>
    </row>
    <row r="7" spans="1:21">
      <c r="A7" s="13" t="s">
        <v>12</v>
      </c>
      <c r="B7" s="14"/>
      <c r="C7" s="13">
        <v>9</v>
      </c>
      <c r="E7" s="16"/>
      <c r="F7" s="16"/>
      <c r="P7" s="33"/>
      <c r="Q7" s="19" t="s">
        <v>13</v>
      </c>
      <c r="R7" s="51">
        <v>0.45</v>
      </c>
    </row>
    <row r="8" spans="1:21">
      <c r="A8" s="13" t="s">
        <v>14</v>
      </c>
      <c r="B8" s="14"/>
      <c r="C8" s="17">
        <v>45933</v>
      </c>
      <c r="F8" s="16"/>
      <c r="Q8" s="52" t="s">
        <v>15</v>
      </c>
      <c r="R8" s="51">
        <f>(R4+R5)/R2</f>
        <v>0.1</v>
      </c>
    </row>
    <row r="9" spans="1:21">
      <c r="C9" s="62" t="s">
        <v>16</v>
      </c>
      <c r="D9" s="62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32</v>
      </c>
      <c r="L9" s="36" t="str">
        <f>IF(K9*100/E9&gt;=50,"победитель","участник")</f>
        <v>участник</v>
      </c>
      <c r="P9" s="37">
        <f>R8-45%</f>
        <v>-0.35</v>
      </c>
      <c r="Q9" s="19" t="s">
        <v>19</v>
      </c>
      <c r="R9" s="53">
        <f>IF((R2*P9)&gt;0,(R2*P9),0)</f>
        <v>0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>
      <c r="A11" s="21">
        <v>8</v>
      </c>
      <c r="B11" s="24" t="s">
        <v>6</v>
      </c>
      <c r="C11" s="25" t="s">
        <v>121</v>
      </c>
      <c r="D11" s="25" t="s">
        <v>102</v>
      </c>
      <c r="E11" s="25" t="s">
        <v>106</v>
      </c>
      <c r="F11" s="26"/>
      <c r="G11" s="27"/>
      <c r="H11" s="27"/>
      <c r="I11" s="39"/>
      <c r="J11" s="39" t="s">
        <v>66</v>
      </c>
      <c r="K11" s="40" t="s">
        <v>75</v>
      </c>
      <c r="L11" s="58" t="s">
        <v>76</v>
      </c>
      <c r="M11" s="42">
        <v>32</v>
      </c>
      <c r="N11" s="43">
        <f t="shared" ref="N11:N19" si="0">IF(M11="","",M11/$E$9)</f>
        <v>0.32</v>
      </c>
      <c r="O11" s="43">
        <f t="shared" ref="O11:O19" si="1">IF(M11="","",M11/$K$9)</f>
        <v>1</v>
      </c>
      <c r="P11" s="44" t="s">
        <v>56</v>
      </c>
      <c r="Q11" s="39" t="s">
        <v>45</v>
      </c>
      <c r="R11" s="47" t="s">
        <v>66</v>
      </c>
    </row>
    <row r="12" spans="1:21" s="9" customFormat="1" ht="12.95" customHeight="1">
      <c r="A12" s="21">
        <v>9</v>
      </c>
      <c r="B12" s="24" t="s">
        <v>6</v>
      </c>
      <c r="C12" s="25" t="s">
        <v>121</v>
      </c>
      <c r="D12" s="25" t="s">
        <v>100</v>
      </c>
      <c r="E12" s="25" t="s">
        <v>110</v>
      </c>
      <c r="F12" s="26"/>
      <c r="G12" s="27"/>
      <c r="H12" s="27"/>
      <c r="I12" s="39"/>
      <c r="J12" s="39" t="s">
        <v>66</v>
      </c>
      <c r="K12" s="40" t="s">
        <v>75</v>
      </c>
      <c r="L12" s="58" t="s">
        <v>77</v>
      </c>
      <c r="M12" s="42">
        <v>20</v>
      </c>
      <c r="N12" s="43">
        <f t="shared" si="0"/>
        <v>0.2</v>
      </c>
      <c r="O12" s="43">
        <f t="shared" si="1"/>
        <v>0.625</v>
      </c>
      <c r="P12" s="44" t="str">
        <f t="shared" ref="P12:P19" si="2">IF(M12="","",IF($K$9=M12,$L$9,IF(M12&gt;=$H$9,"призер","участник")))</f>
        <v>участник</v>
      </c>
      <c r="Q12" s="39" t="s">
        <v>45</v>
      </c>
      <c r="R12" s="47" t="s">
        <v>66</v>
      </c>
    </row>
    <row r="13" spans="1:21" ht="42.75">
      <c r="A13" s="21">
        <v>6</v>
      </c>
      <c r="B13" s="24" t="s">
        <v>6</v>
      </c>
      <c r="C13" s="25" t="s">
        <v>102</v>
      </c>
      <c r="D13" s="25" t="s">
        <v>111</v>
      </c>
      <c r="E13" s="25" t="s">
        <v>111</v>
      </c>
      <c r="F13" s="26"/>
      <c r="G13" s="27"/>
      <c r="H13" s="27"/>
      <c r="I13" s="39"/>
      <c r="J13" s="39" t="s">
        <v>66</v>
      </c>
      <c r="K13" s="40" t="s">
        <v>75</v>
      </c>
      <c r="L13" s="58" t="s">
        <v>78</v>
      </c>
      <c r="M13" s="42">
        <v>19</v>
      </c>
      <c r="N13" s="43">
        <f t="shared" si="0"/>
        <v>0.19</v>
      </c>
      <c r="O13" s="43">
        <f t="shared" si="1"/>
        <v>0.59375</v>
      </c>
      <c r="P13" s="44" t="str">
        <f t="shared" si="2"/>
        <v>участник</v>
      </c>
      <c r="Q13" s="39" t="s">
        <v>45</v>
      </c>
      <c r="R13" s="47" t="s">
        <v>66</v>
      </c>
    </row>
    <row r="14" spans="1:21" ht="42.75">
      <c r="A14" s="21">
        <v>7</v>
      </c>
      <c r="B14" s="24" t="s">
        <v>6</v>
      </c>
      <c r="C14" s="25" t="s">
        <v>104</v>
      </c>
      <c r="D14" s="25" t="s">
        <v>109</v>
      </c>
      <c r="E14" s="25" t="s">
        <v>109</v>
      </c>
      <c r="F14" s="26"/>
      <c r="G14" s="27"/>
      <c r="H14" s="27"/>
      <c r="I14" s="39"/>
      <c r="J14" s="39" t="s">
        <v>66</v>
      </c>
      <c r="K14" s="40" t="s">
        <v>75</v>
      </c>
      <c r="L14" s="58" t="s">
        <v>79</v>
      </c>
      <c r="M14" s="42">
        <v>18</v>
      </c>
      <c r="N14" s="43">
        <f t="shared" si="0"/>
        <v>0.18</v>
      </c>
      <c r="O14" s="43">
        <f t="shared" si="1"/>
        <v>0.5625</v>
      </c>
      <c r="P14" s="44" t="str">
        <f t="shared" si="2"/>
        <v>участник</v>
      </c>
      <c r="Q14" s="39" t="s">
        <v>45</v>
      </c>
      <c r="R14" s="47" t="s">
        <v>66</v>
      </c>
    </row>
    <row r="15" spans="1:21" ht="42.75">
      <c r="A15" s="21">
        <v>3</v>
      </c>
      <c r="B15" s="24" t="s">
        <v>6</v>
      </c>
      <c r="C15" s="25" t="s">
        <v>101</v>
      </c>
      <c r="D15" s="25" t="s">
        <v>121</v>
      </c>
      <c r="E15" s="25" t="s">
        <v>102</v>
      </c>
      <c r="F15" s="28"/>
      <c r="G15" s="27"/>
      <c r="H15" s="27"/>
      <c r="I15" s="45"/>
      <c r="J15" s="45" t="s">
        <v>66</v>
      </c>
      <c r="K15" s="46" t="s">
        <v>75</v>
      </c>
      <c r="L15" s="58" t="s">
        <v>80</v>
      </c>
      <c r="M15" s="42">
        <v>16</v>
      </c>
      <c r="N15" s="43">
        <f t="shared" si="0"/>
        <v>0.16</v>
      </c>
      <c r="O15" s="43">
        <f t="shared" si="1"/>
        <v>0.5</v>
      </c>
      <c r="P15" s="44" t="str">
        <f t="shared" si="2"/>
        <v>участник</v>
      </c>
      <c r="Q15" s="39" t="s">
        <v>45</v>
      </c>
      <c r="R15" s="47" t="s">
        <v>66</v>
      </c>
    </row>
    <row r="16" spans="1:21" ht="42.75">
      <c r="A16" s="21">
        <v>4</v>
      </c>
      <c r="B16" s="24" t="s">
        <v>6</v>
      </c>
      <c r="C16" s="25" t="s">
        <v>109</v>
      </c>
      <c r="D16" s="25" t="s">
        <v>111</v>
      </c>
      <c r="E16" s="25" t="s">
        <v>111</v>
      </c>
      <c r="F16" s="26"/>
      <c r="G16" s="27"/>
      <c r="H16" s="27"/>
      <c r="I16" s="39"/>
      <c r="J16" s="39" t="s">
        <v>66</v>
      </c>
      <c r="K16" s="40" t="s">
        <v>75</v>
      </c>
      <c r="L16" s="58" t="s">
        <v>81</v>
      </c>
      <c r="M16" s="42">
        <v>15</v>
      </c>
      <c r="N16" s="43">
        <f t="shared" si="0"/>
        <v>0.15</v>
      </c>
      <c r="O16" s="43">
        <f t="shared" si="1"/>
        <v>0.46875</v>
      </c>
      <c r="P16" s="44" t="str">
        <f t="shared" si="2"/>
        <v>участник</v>
      </c>
      <c r="Q16" s="39" t="s">
        <v>45</v>
      </c>
      <c r="R16" s="47" t="s">
        <v>66</v>
      </c>
    </row>
    <row r="17" spans="1:18" ht="42.75">
      <c r="A17" s="21">
        <v>1</v>
      </c>
      <c r="B17" s="24" t="s">
        <v>6</v>
      </c>
      <c r="C17" s="25" t="s">
        <v>101</v>
      </c>
      <c r="D17" s="25" t="s">
        <v>109</v>
      </c>
      <c r="E17" s="25" t="s">
        <v>109</v>
      </c>
      <c r="F17" s="26"/>
      <c r="G17" s="27"/>
      <c r="H17" s="27"/>
      <c r="I17" s="39"/>
      <c r="J17" s="39" t="s">
        <v>66</v>
      </c>
      <c r="K17" s="40" t="s">
        <v>82</v>
      </c>
      <c r="L17" s="58" t="s">
        <v>83</v>
      </c>
      <c r="M17" s="42">
        <v>13</v>
      </c>
      <c r="N17" s="43">
        <f t="shared" si="0"/>
        <v>0.13</v>
      </c>
      <c r="O17" s="43">
        <f t="shared" si="1"/>
        <v>0.40625</v>
      </c>
      <c r="P17" s="44" t="str">
        <f t="shared" si="2"/>
        <v>участник</v>
      </c>
      <c r="Q17" s="39" t="s">
        <v>45</v>
      </c>
      <c r="R17" s="47" t="s">
        <v>66</v>
      </c>
    </row>
    <row r="18" spans="1:18" ht="42.75">
      <c r="A18" s="21">
        <v>5</v>
      </c>
      <c r="B18" s="24" t="s">
        <v>6</v>
      </c>
      <c r="C18" s="25" t="s">
        <v>120</v>
      </c>
      <c r="D18" s="25" t="s">
        <v>122</v>
      </c>
      <c r="E18" s="25" t="s">
        <v>111</v>
      </c>
      <c r="F18" s="26"/>
      <c r="G18" s="27"/>
      <c r="H18" s="27"/>
      <c r="I18" s="39"/>
      <c r="J18" s="39" t="s">
        <v>66</v>
      </c>
      <c r="K18" s="40" t="s">
        <v>75</v>
      </c>
      <c r="L18" s="58" t="s">
        <v>84</v>
      </c>
      <c r="M18" s="42">
        <v>12</v>
      </c>
      <c r="N18" s="43">
        <f t="shared" si="0"/>
        <v>0.12</v>
      </c>
      <c r="O18" s="43">
        <f t="shared" si="1"/>
        <v>0.375</v>
      </c>
      <c r="P18" s="44" t="str">
        <f t="shared" si="2"/>
        <v>участник</v>
      </c>
      <c r="Q18" s="39" t="s">
        <v>45</v>
      </c>
      <c r="R18" s="47" t="s">
        <v>66</v>
      </c>
    </row>
    <row r="19" spans="1:18" ht="42.75">
      <c r="A19" s="21">
        <v>2</v>
      </c>
      <c r="B19" s="24" t="s">
        <v>6</v>
      </c>
      <c r="C19" s="25" t="s">
        <v>123</v>
      </c>
      <c r="D19" s="25" t="s">
        <v>103</v>
      </c>
      <c r="E19" s="25" t="s">
        <v>122</v>
      </c>
      <c r="F19" s="26"/>
      <c r="G19" s="27"/>
      <c r="H19" s="27"/>
      <c r="I19" s="39"/>
      <c r="J19" s="39" t="s">
        <v>66</v>
      </c>
      <c r="K19" s="40" t="s">
        <v>75</v>
      </c>
      <c r="L19" s="58" t="s">
        <v>85</v>
      </c>
      <c r="M19" s="42">
        <v>8</v>
      </c>
      <c r="N19" s="43">
        <f t="shared" si="0"/>
        <v>0.08</v>
      </c>
      <c r="O19" s="43">
        <f t="shared" si="1"/>
        <v>0.25</v>
      </c>
      <c r="P19" s="44" t="str">
        <f t="shared" si="2"/>
        <v>участник</v>
      </c>
      <c r="Q19" s="39" t="s">
        <v>45</v>
      </c>
      <c r="R19" s="47" t="s">
        <v>66</v>
      </c>
    </row>
    <row r="20" spans="1:18" ht="42.75">
      <c r="A20" s="21">
        <v>10</v>
      </c>
      <c r="B20" s="24" t="s">
        <v>6</v>
      </c>
      <c r="C20" s="25" t="s">
        <v>104</v>
      </c>
      <c r="D20" s="25" t="s">
        <v>111</v>
      </c>
      <c r="E20" s="25" t="s">
        <v>100</v>
      </c>
      <c r="F20" s="26"/>
      <c r="G20" s="27"/>
      <c r="H20" s="27"/>
      <c r="I20" s="39"/>
      <c r="J20" s="39" t="s">
        <v>66</v>
      </c>
      <c r="K20" s="40" t="s">
        <v>75</v>
      </c>
      <c r="L20" s="58" t="s">
        <v>86</v>
      </c>
      <c r="M20" s="42">
        <v>5</v>
      </c>
      <c r="N20" s="43">
        <f t="shared" ref="N20:N42" si="3">IF(M20="","",M20/$E$9)</f>
        <v>0.05</v>
      </c>
      <c r="O20" s="43">
        <f t="shared" ref="O20:O42" si="4">IF(M20="","",M20/$K$9)</f>
        <v>0.15625</v>
      </c>
      <c r="P20" s="44" t="str">
        <f t="shared" ref="P20:P60" si="5">IF(M20="","",IF($K$9=M20,$L$9,IF(M20&gt;=$H$9,"призер","участник")))</f>
        <v>участник</v>
      </c>
      <c r="Q20" s="39" t="s">
        <v>45</v>
      </c>
      <c r="R20" s="47" t="s">
        <v>66</v>
      </c>
    </row>
    <row r="21" spans="1:18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3"/>
        <v/>
      </c>
      <c r="O21" s="43" t="str">
        <f t="shared" si="4"/>
        <v/>
      </c>
      <c r="P21" s="44" t="str">
        <f t="shared" si="5"/>
        <v/>
      </c>
      <c r="Q21" s="39"/>
      <c r="R21" s="47"/>
    </row>
    <row r="22" spans="1:18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3"/>
        <v/>
      </c>
      <c r="O22" s="43" t="str">
        <f t="shared" si="4"/>
        <v/>
      </c>
      <c r="P22" s="44" t="str">
        <f t="shared" si="5"/>
        <v/>
      </c>
      <c r="Q22" s="39"/>
      <c r="R22" s="47"/>
    </row>
    <row r="23" spans="1:18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3"/>
        <v/>
      </c>
      <c r="O23" s="43" t="str">
        <f t="shared" si="4"/>
        <v/>
      </c>
      <c r="P23" s="44" t="str">
        <f t="shared" si="5"/>
        <v/>
      </c>
      <c r="Q23" s="39"/>
      <c r="R23" s="47"/>
    </row>
    <row r="24" spans="1:18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3"/>
        <v/>
      </c>
      <c r="O24" s="43" t="str">
        <f t="shared" si="4"/>
        <v/>
      </c>
      <c r="P24" s="44" t="str">
        <f t="shared" si="5"/>
        <v/>
      </c>
      <c r="Q24" s="39"/>
      <c r="R24" s="47"/>
    </row>
    <row r="25" spans="1:18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3"/>
        <v/>
      </c>
      <c r="O25" s="43" t="str">
        <f t="shared" si="4"/>
        <v/>
      </c>
      <c r="P25" s="44" t="str">
        <f t="shared" si="5"/>
        <v/>
      </c>
      <c r="Q25" s="39"/>
      <c r="R25" s="47"/>
    </row>
    <row r="26" spans="1:18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3"/>
        <v/>
      </c>
      <c r="O26" s="43" t="str">
        <f t="shared" si="4"/>
        <v/>
      </c>
      <c r="P26" s="44" t="str">
        <f t="shared" si="5"/>
        <v/>
      </c>
      <c r="Q26" s="39"/>
      <c r="R26" s="47"/>
    </row>
    <row r="27" spans="1:18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3"/>
        <v/>
      </c>
      <c r="O27" s="43" t="str">
        <f t="shared" si="4"/>
        <v/>
      </c>
      <c r="P27" s="44" t="str">
        <f t="shared" si="5"/>
        <v/>
      </c>
      <c r="Q27" s="39"/>
      <c r="R27" s="47"/>
    </row>
    <row r="28" spans="1:18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3"/>
        <v/>
      </c>
      <c r="O28" s="43" t="str">
        <f t="shared" si="4"/>
        <v/>
      </c>
      <c r="P28" s="44" t="str">
        <f t="shared" si="5"/>
        <v/>
      </c>
      <c r="Q28" s="39"/>
      <c r="R28" s="47"/>
    </row>
    <row r="29" spans="1:18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3"/>
        <v/>
      </c>
      <c r="O29" s="43" t="str">
        <f t="shared" si="4"/>
        <v/>
      </c>
      <c r="P29" s="44" t="str">
        <f t="shared" si="5"/>
        <v/>
      </c>
      <c r="Q29" s="39"/>
      <c r="R29" s="47"/>
    </row>
    <row r="30" spans="1:18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3"/>
        <v/>
      </c>
      <c r="O30" s="43" t="str">
        <f t="shared" si="4"/>
        <v/>
      </c>
      <c r="P30" s="44" t="str">
        <f t="shared" si="5"/>
        <v/>
      </c>
      <c r="Q30" s="39"/>
      <c r="R30" s="47"/>
    </row>
    <row r="31" spans="1:18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3"/>
        <v/>
      </c>
      <c r="O31" s="43" t="str">
        <f t="shared" si="4"/>
        <v/>
      </c>
      <c r="P31" s="44" t="str">
        <f t="shared" si="5"/>
        <v/>
      </c>
      <c r="Q31" s="39"/>
      <c r="R31" s="47"/>
    </row>
    <row r="32" spans="1:18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3"/>
        <v/>
      </c>
      <c r="O32" s="43" t="str">
        <f t="shared" si="4"/>
        <v/>
      </c>
      <c r="P32" s="44" t="str">
        <f t="shared" si="5"/>
        <v/>
      </c>
      <c r="Q32" s="39"/>
      <c r="R32" s="47"/>
    </row>
    <row r="33" spans="1:18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3"/>
        <v/>
      </c>
      <c r="O33" s="43" t="str">
        <f t="shared" si="4"/>
        <v/>
      </c>
      <c r="P33" s="44" t="str">
        <f t="shared" si="5"/>
        <v/>
      </c>
      <c r="Q33" s="39"/>
      <c r="R33" s="47"/>
    </row>
    <row r="34" spans="1:18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3"/>
        <v/>
      </c>
      <c r="O34" s="43" t="str">
        <f t="shared" si="4"/>
        <v/>
      </c>
      <c r="P34" s="44" t="str">
        <f t="shared" si="5"/>
        <v/>
      </c>
      <c r="Q34" s="39"/>
      <c r="R34" s="47"/>
    </row>
    <row r="35" spans="1:18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3"/>
        <v/>
      </c>
      <c r="O35" s="43" t="str">
        <f t="shared" si="4"/>
        <v/>
      </c>
      <c r="P35" s="44" t="str">
        <f t="shared" si="5"/>
        <v/>
      </c>
      <c r="Q35" s="39"/>
      <c r="R35" s="47"/>
    </row>
    <row r="36" spans="1:18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3"/>
        <v/>
      </c>
      <c r="O36" s="43" t="str">
        <f t="shared" si="4"/>
        <v/>
      </c>
      <c r="P36" s="44" t="str">
        <f t="shared" si="5"/>
        <v/>
      </c>
      <c r="Q36" s="39"/>
      <c r="R36" s="47"/>
    </row>
    <row r="37" spans="1:18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3"/>
        <v/>
      </c>
      <c r="O37" s="43" t="str">
        <f t="shared" si="4"/>
        <v/>
      </c>
      <c r="P37" s="44" t="str">
        <f t="shared" si="5"/>
        <v/>
      </c>
      <c r="Q37" s="39"/>
      <c r="R37" s="47"/>
    </row>
    <row r="38" spans="1:18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3"/>
        <v/>
      </c>
      <c r="O38" s="43" t="str">
        <f t="shared" si="4"/>
        <v/>
      </c>
      <c r="P38" s="44" t="str">
        <f t="shared" si="5"/>
        <v/>
      </c>
      <c r="Q38" s="39"/>
      <c r="R38" s="47"/>
    </row>
    <row r="39" spans="1:18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3"/>
        <v/>
      </c>
      <c r="O39" s="43" t="str">
        <f t="shared" si="4"/>
        <v/>
      </c>
      <c r="P39" s="44" t="str">
        <f t="shared" si="5"/>
        <v/>
      </c>
      <c r="Q39" s="39"/>
      <c r="R39" s="47"/>
    </row>
    <row r="40" spans="1:18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3"/>
        <v/>
      </c>
      <c r="O40" s="43" t="str">
        <f t="shared" si="4"/>
        <v/>
      </c>
      <c r="P40" s="44" t="str">
        <f t="shared" si="5"/>
        <v/>
      </c>
      <c r="Q40" s="39"/>
      <c r="R40" s="47"/>
    </row>
    <row r="41" spans="1:18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3"/>
        <v/>
      </c>
      <c r="O41" s="43" t="str">
        <f t="shared" si="4"/>
        <v/>
      </c>
      <c r="P41" s="44" t="str">
        <f t="shared" si="5"/>
        <v/>
      </c>
      <c r="Q41" s="39"/>
      <c r="R41" s="47"/>
    </row>
    <row r="42" spans="1:18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3"/>
        <v/>
      </c>
      <c r="O42" s="43" t="str">
        <f t="shared" si="4"/>
        <v/>
      </c>
      <c r="P42" s="44" t="str">
        <f t="shared" si="5"/>
        <v/>
      </c>
      <c r="Q42" s="39"/>
      <c r="R42" s="47"/>
    </row>
    <row r="43" spans="1:18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6">IF(M43="","",M43/$E$9)</f>
        <v/>
      </c>
      <c r="O43" s="43" t="str">
        <f t="shared" ref="O43:O60" si="7">IF(M43="","",M43/$K$9)</f>
        <v/>
      </c>
      <c r="P43" s="44" t="str">
        <f t="shared" si="5"/>
        <v/>
      </c>
      <c r="Q43" s="39"/>
      <c r="R43" s="47"/>
    </row>
    <row r="44" spans="1:18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6"/>
        <v/>
      </c>
      <c r="O44" s="43" t="str">
        <f t="shared" si="7"/>
        <v/>
      </c>
      <c r="P44" s="44" t="str">
        <f t="shared" si="5"/>
        <v/>
      </c>
      <c r="Q44" s="39"/>
      <c r="R44" s="47"/>
    </row>
    <row r="45" spans="1:18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6"/>
        <v/>
      </c>
      <c r="O45" s="43" t="str">
        <f t="shared" si="7"/>
        <v/>
      </c>
      <c r="P45" s="44" t="str">
        <f t="shared" si="5"/>
        <v/>
      </c>
      <c r="Q45" s="39"/>
      <c r="R45" s="47"/>
    </row>
    <row r="46" spans="1:18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6"/>
        <v/>
      </c>
      <c r="O46" s="43" t="str">
        <f t="shared" si="7"/>
        <v/>
      </c>
      <c r="P46" s="44" t="str">
        <f t="shared" si="5"/>
        <v/>
      </c>
      <c r="Q46" s="39"/>
      <c r="R46" s="47"/>
    </row>
    <row r="47" spans="1:18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6"/>
        <v/>
      </c>
      <c r="O47" s="43" t="str">
        <f t="shared" si="7"/>
        <v/>
      </c>
      <c r="P47" s="44" t="str">
        <f t="shared" si="5"/>
        <v/>
      </c>
      <c r="Q47" s="39"/>
      <c r="R47" s="47"/>
    </row>
    <row r="48" spans="1:18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6"/>
        <v/>
      </c>
      <c r="O48" s="43" t="str">
        <f t="shared" si="7"/>
        <v/>
      </c>
      <c r="P48" s="44" t="str">
        <f t="shared" si="5"/>
        <v/>
      </c>
      <c r="Q48" s="39"/>
      <c r="R48" s="47"/>
    </row>
    <row r="49" spans="1:18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6"/>
        <v/>
      </c>
      <c r="O49" s="43" t="str">
        <f t="shared" si="7"/>
        <v/>
      </c>
      <c r="P49" s="44" t="str">
        <f t="shared" si="5"/>
        <v/>
      </c>
      <c r="Q49" s="39"/>
      <c r="R49" s="47"/>
    </row>
    <row r="50" spans="1:18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6"/>
        <v/>
      </c>
      <c r="O50" s="43" t="str">
        <f t="shared" si="7"/>
        <v/>
      </c>
      <c r="P50" s="44" t="str">
        <f t="shared" si="5"/>
        <v/>
      </c>
      <c r="Q50" s="39"/>
      <c r="R50" s="47"/>
    </row>
    <row r="51" spans="1:18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6"/>
        <v/>
      </c>
      <c r="O51" s="43" t="str">
        <f t="shared" si="7"/>
        <v/>
      </c>
      <c r="P51" s="44" t="str">
        <f t="shared" si="5"/>
        <v/>
      </c>
      <c r="Q51" s="39"/>
      <c r="R51" s="47"/>
    </row>
    <row r="52" spans="1:18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6"/>
        <v/>
      </c>
      <c r="O52" s="43" t="str">
        <f t="shared" si="7"/>
        <v/>
      </c>
      <c r="P52" s="44" t="str">
        <f t="shared" si="5"/>
        <v/>
      </c>
      <c r="Q52" s="39"/>
      <c r="R52" s="47"/>
    </row>
    <row r="53" spans="1:18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6"/>
        <v/>
      </c>
      <c r="O53" s="43" t="str">
        <f t="shared" si="7"/>
        <v/>
      </c>
      <c r="P53" s="44" t="str">
        <f t="shared" si="5"/>
        <v/>
      </c>
      <c r="Q53" s="39"/>
      <c r="R53" s="47"/>
    </row>
    <row r="54" spans="1:18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6"/>
        <v/>
      </c>
      <c r="O54" s="43" t="str">
        <f t="shared" si="7"/>
        <v/>
      </c>
      <c r="P54" s="44" t="str">
        <f t="shared" si="5"/>
        <v/>
      </c>
      <c r="Q54" s="39"/>
      <c r="R54" s="47"/>
    </row>
    <row r="55" spans="1:18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6"/>
        <v/>
      </c>
      <c r="O55" s="43" t="str">
        <f t="shared" si="7"/>
        <v/>
      </c>
      <c r="P55" s="44" t="str">
        <f t="shared" si="5"/>
        <v/>
      </c>
      <c r="Q55" s="39"/>
      <c r="R55" s="47"/>
    </row>
    <row r="56" spans="1:18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6"/>
        <v/>
      </c>
      <c r="O56" s="43" t="str">
        <f t="shared" si="7"/>
        <v/>
      </c>
      <c r="P56" s="44" t="str">
        <f t="shared" si="5"/>
        <v/>
      </c>
      <c r="Q56" s="39"/>
      <c r="R56" s="47"/>
    </row>
    <row r="57" spans="1:18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6"/>
        <v/>
      </c>
      <c r="O57" s="43" t="str">
        <f t="shared" si="7"/>
        <v/>
      </c>
      <c r="P57" s="44" t="str">
        <f t="shared" si="5"/>
        <v/>
      </c>
      <c r="Q57" s="39"/>
      <c r="R57" s="47"/>
    </row>
    <row r="58" spans="1:18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6"/>
        <v/>
      </c>
      <c r="O58" s="43" t="str">
        <f t="shared" si="7"/>
        <v/>
      </c>
      <c r="P58" s="44" t="str">
        <f t="shared" si="5"/>
        <v/>
      </c>
      <c r="Q58" s="39"/>
      <c r="R58" s="47"/>
    </row>
    <row r="59" spans="1:18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6"/>
        <v/>
      </c>
      <c r="O59" s="43" t="str">
        <f t="shared" si="7"/>
        <v/>
      </c>
      <c r="P59" s="44" t="str">
        <f t="shared" si="5"/>
        <v/>
      </c>
      <c r="Q59" s="39"/>
      <c r="R59" s="47"/>
    </row>
    <row r="60" spans="1:18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6"/>
        <v/>
      </c>
      <c r="O60" s="43" t="str">
        <f t="shared" si="7"/>
        <v/>
      </c>
      <c r="P60" s="44" t="str">
        <f t="shared" si="5"/>
        <v/>
      </c>
      <c r="Q60" s="39"/>
      <c r="R60" s="47"/>
    </row>
    <row r="62" spans="1:18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8" workbookViewId="0">
      <selection activeCell="E17" sqref="E17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ht="32.25" customHeight="1">
      <c r="B2" s="11"/>
      <c r="C2" s="61" t="s">
        <v>87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48" t="s">
        <v>1</v>
      </c>
      <c r="R2" s="49">
        <f>COUNTA(M11:M60)</f>
        <v>7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>
      <c r="A4" s="13" t="s">
        <v>2</v>
      </c>
      <c r="B4" s="14"/>
      <c r="C4" s="13" t="s">
        <v>88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2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4</v>
      </c>
    </row>
    <row r="7" spans="1:21">
      <c r="A7" s="13" t="s">
        <v>12</v>
      </c>
      <c r="B7" s="14"/>
      <c r="C7" s="13">
        <v>10</v>
      </c>
      <c r="E7" s="16"/>
      <c r="F7" s="16"/>
      <c r="P7" s="33"/>
      <c r="Q7" s="19" t="s">
        <v>13</v>
      </c>
      <c r="R7" s="51">
        <v>0.45</v>
      </c>
    </row>
    <row r="8" spans="1:21">
      <c r="A8" s="13" t="s">
        <v>14</v>
      </c>
      <c r="B8" s="14"/>
      <c r="C8" s="17">
        <v>45933</v>
      </c>
      <c r="F8" s="16"/>
      <c r="Q8" s="52" t="s">
        <v>15</v>
      </c>
      <c r="R8" s="51">
        <f>(R4+R5)/R2</f>
        <v>0.42857142857142899</v>
      </c>
    </row>
    <row r="9" spans="1:21">
      <c r="C9" s="62" t="s">
        <v>16</v>
      </c>
      <c r="D9" s="62"/>
      <c r="E9" s="18">
        <v>100</v>
      </c>
      <c r="G9" s="19" t="s">
        <v>17</v>
      </c>
      <c r="H9" s="55">
        <f>E9/2</f>
        <v>50</v>
      </c>
      <c r="J9" s="34" t="s">
        <v>18</v>
      </c>
      <c r="K9" s="35">
        <f>MAX(M11:M60)</f>
        <v>73</v>
      </c>
      <c r="L9" s="36" t="str">
        <f>IF(K9*100/E9&gt;=50,"победитель","участник")</f>
        <v>победитель</v>
      </c>
      <c r="P9" s="37">
        <f>R8-45%</f>
        <v>-2.1428571428571502E-2</v>
      </c>
      <c r="Q9" s="19" t="s">
        <v>19</v>
      </c>
      <c r="R9" s="53">
        <f>IF((R2*P9)&gt;0,(R2*P9),0)</f>
        <v>0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>
      <c r="A11" s="21">
        <v>1</v>
      </c>
      <c r="B11" s="24" t="s">
        <v>6</v>
      </c>
      <c r="C11" s="25" t="s">
        <v>109</v>
      </c>
      <c r="D11" s="25" t="s">
        <v>108</v>
      </c>
      <c r="E11" s="25" t="s">
        <v>110</v>
      </c>
      <c r="F11" s="26"/>
      <c r="G11" s="27"/>
      <c r="H11" s="27"/>
      <c r="I11" s="39"/>
      <c r="J11" s="39" t="s">
        <v>66</v>
      </c>
      <c r="K11" s="40" t="s">
        <v>89</v>
      </c>
      <c r="L11" s="41" t="s">
        <v>90</v>
      </c>
      <c r="M11" s="42">
        <v>73</v>
      </c>
      <c r="N11" s="43">
        <f t="shared" ref="N11:N42" si="0">IF(M11="","",M11/$E$9)</f>
        <v>0.73</v>
      </c>
      <c r="O11" s="43">
        <f t="shared" ref="O11:O42" si="1">IF(M11="","",M11/$K$9)</f>
        <v>1</v>
      </c>
      <c r="P11" s="44" t="str">
        <f>IF(M11="","",IF($K$9=M11,$L$9,IF(M11&gt;=$H$9,"призер","участник")))</f>
        <v>победитель</v>
      </c>
      <c r="Q11" s="39" t="s">
        <v>91</v>
      </c>
      <c r="R11" s="47" t="s">
        <v>42</v>
      </c>
    </row>
    <row r="12" spans="1:21" s="9" customFormat="1" ht="12.95" customHeight="1">
      <c r="A12" s="21">
        <v>7</v>
      </c>
      <c r="B12" s="24" t="s">
        <v>6</v>
      </c>
      <c r="C12" s="25" t="s">
        <v>101</v>
      </c>
      <c r="D12" s="25" t="s">
        <v>115</v>
      </c>
      <c r="E12" s="25" t="s">
        <v>109</v>
      </c>
      <c r="F12" s="26"/>
      <c r="G12" s="27"/>
      <c r="H12" s="27"/>
      <c r="I12" s="39"/>
      <c r="J12" s="39" t="s">
        <v>66</v>
      </c>
      <c r="K12" s="40" t="s">
        <v>89</v>
      </c>
      <c r="L12" s="56" t="str">
        <f>'[1]16066 Экономика 10 класс'!A8</f>
        <v>16066/edu023340/10/qg6g5362</v>
      </c>
      <c r="M12" s="42">
        <v>65</v>
      </c>
      <c r="N12" s="43">
        <f>IF(M12="","",M12/$E$9)</f>
        <v>0.65</v>
      </c>
      <c r="O12" s="43">
        <f>IF(M12="","",M12/$K$9)</f>
        <v>0.89041095890411004</v>
      </c>
      <c r="P12" s="44" t="str">
        <f>IF(M12="","",IF($K$9=M12,$L$9,IF(M12&gt;=$H$9,"призер","участник")))</f>
        <v>призер</v>
      </c>
      <c r="Q12" s="39" t="s">
        <v>91</v>
      </c>
      <c r="R12" s="47" t="s">
        <v>42</v>
      </c>
    </row>
    <row r="13" spans="1:21">
      <c r="A13" s="21">
        <v>6</v>
      </c>
      <c r="B13" s="24" t="s">
        <v>6</v>
      </c>
      <c r="C13" s="25" t="s">
        <v>100</v>
      </c>
      <c r="D13" s="25" t="s">
        <v>109</v>
      </c>
      <c r="E13" s="25" t="s">
        <v>106</v>
      </c>
      <c r="F13" s="26"/>
      <c r="G13" s="27"/>
      <c r="H13" s="27"/>
      <c r="I13" s="39"/>
      <c r="J13" s="39" t="s">
        <v>66</v>
      </c>
      <c r="K13" s="40" t="s">
        <v>89</v>
      </c>
      <c r="L13" s="41" t="str">
        <f>'[1]16066 Экономика 10 класс'!A7</f>
        <v>16066/edu023340/10/v365wz6q</v>
      </c>
      <c r="M13" s="42">
        <v>51</v>
      </c>
      <c r="N13" s="43">
        <f>IF(M13="","",M13/$E$9)</f>
        <v>0.51</v>
      </c>
      <c r="O13" s="43">
        <f>IF(M13="","",M13/$K$9)</f>
        <v>0.69863013698630105</v>
      </c>
      <c r="P13" s="44" t="str">
        <f>IF(M13="","",IF($K$9=M13,$L$9,IF(M13&gt;=$H$9,"призер","участник")))</f>
        <v>призер</v>
      </c>
      <c r="Q13" s="39" t="s">
        <v>91</v>
      </c>
      <c r="R13" s="47" t="s">
        <v>42</v>
      </c>
    </row>
    <row r="14" spans="1:21">
      <c r="A14" s="21">
        <v>4</v>
      </c>
      <c r="B14" s="24" t="s">
        <v>6</v>
      </c>
      <c r="C14" s="25" t="s">
        <v>100</v>
      </c>
      <c r="D14" s="25" t="s">
        <v>103</v>
      </c>
      <c r="E14" s="25" t="s">
        <v>122</v>
      </c>
      <c r="F14" s="26"/>
      <c r="G14" s="27"/>
      <c r="H14" s="27"/>
      <c r="I14" s="39"/>
      <c r="J14" s="39" t="s">
        <v>66</v>
      </c>
      <c r="K14" s="40" t="s">
        <v>89</v>
      </c>
      <c r="L14" s="41" t="str">
        <f>'[1]16066 Экономика 10 класс'!A5</f>
        <v>16066/edu023340/10/3862zw67</v>
      </c>
      <c r="M14" s="42">
        <v>33</v>
      </c>
      <c r="N14" s="43">
        <f t="shared" si="0"/>
        <v>0.33</v>
      </c>
      <c r="O14" s="43">
        <f t="shared" si="1"/>
        <v>0.45205479452054798</v>
      </c>
      <c r="P14" s="44" t="str">
        <f t="shared" ref="P14:P60" si="2">IF(M14="","",IF($K$9=M14,$L$9,IF(M14&gt;=$H$9,"призер","участник")))</f>
        <v>участник</v>
      </c>
      <c r="Q14" s="39" t="s">
        <v>91</v>
      </c>
      <c r="R14" s="47" t="s">
        <v>42</v>
      </c>
    </row>
    <row r="15" spans="1:21">
      <c r="A15" s="21">
        <v>5</v>
      </c>
      <c r="B15" s="24" t="s">
        <v>6</v>
      </c>
      <c r="C15" s="25" t="s">
        <v>100</v>
      </c>
      <c r="D15" s="25" t="s">
        <v>101</v>
      </c>
      <c r="E15" s="25" t="s">
        <v>109</v>
      </c>
      <c r="F15" s="26"/>
      <c r="G15" s="27"/>
      <c r="H15" s="27"/>
      <c r="I15" s="39"/>
      <c r="J15" s="39" t="s">
        <v>66</v>
      </c>
      <c r="K15" s="40" t="s">
        <v>89</v>
      </c>
      <c r="L15" s="41" t="str">
        <f>'[1]16066 Экономика 10 класс'!A6</f>
        <v>16066/edu023340/10/g86w7z63</v>
      </c>
      <c r="M15" s="42">
        <v>14</v>
      </c>
      <c r="N15" s="43">
        <f t="shared" si="0"/>
        <v>0.14000000000000001</v>
      </c>
      <c r="O15" s="43">
        <f t="shared" si="1"/>
        <v>0.19178082191780799</v>
      </c>
      <c r="P15" s="44" t="str">
        <f t="shared" si="2"/>
        <v>участник</v>
      </c>
      <c r="Q15" s="39" t="s">
        <v>91</v>
      </c>
      <c r="R15" s="47" t="s">
        <v>42</v>
      </c>
    </row>
    <row r="16" spans="1:21">
      <c r="A16" s="21">
        <v>3</v>
      </c>
      <c r="B16" s="24" t="s">
        <v>6</v>
      </c>
      <c r="C16" s="25" t="s">
        <v>101</v>
      </c>
      <c r="D16" s="25" t="s">
        <v>100</v>
      </c>
      <c r="E16" s="25" t="s">
        <v>109</v>
      </c>
      <c r="F16" s="28"/>
      <c r="G16" s="27"/>
      <c r="H16" s="27"/>
      <c r="I16" s="45"/>
      <c r="J16" s="45" t="s">
        <v>66</v>
      </c>
      <c r="K16" s="46" t="s">
        <v>89</v>
      </c>
      <c r="L16" s="41" t="str">
        <f>'[1]16066 Экономика 10 класс'!A4</f>
        <v>16066/edu023340/10/w79z7468</v>
      </c>
      <c r="M16" s="42">
        <v>10</v>
      </c>
      <c r="N16" s="43">
        <f>IF(M16="","",M16/$E$9)</f>
        <v>0.1</v>
      </c>
      <c r="O16" s="43">
        <f>IF(M16="","",M16/$K$9)</f>
        <v>0.13698630136986301</v>
      </c>
      <c r="P16" s="44" t="str">
        <f>IF(M16="","",IF($K$9=M16,$L$9,IF(M16&gt;=$H$9,"призер","участник")))</f>
        <v>участник</v>
      </c>
      <c r="Q16" s="39" t="s">
        <v>91</v>
      </c>
      <c r="R16" s="47" t="s">
        <v>42</v>
      </c>
    </row>
    <row r="17" spans="1:18" ht="42.75">
      <c r="A17" s="21">
        <v>2</v>
      </c>
      <c r="B17" s="24" t="s">
        <v>6</v>
      </c>
      <c r="C17" s="25" t="s">
        <v>120</v>
      </c>
      <c r="D17" s="25" t="s">
        <v>119</v>
      </c>
      <c r="E17" s="25" t="s">
        <v>119</v>
      </c>
      <c r="F17" s="26"/>
      <c r="G17" s="27"/>
      <c r="H17" s="27"/>
      <c r="I17" s="39"/>
      <c r="J17" s="39" t="s">
        <v>66</v>
      </c>
      <c r="K17" s="40" t="s">
        <v>89</v>
      </c>
      <c r="L17" s="57" t="str">
        <f>'[1]16066 Экономика 10 класс'!A3</f>
        <v>16066/edu023340/10/38624w67</v>
      </c>
      <c r="M17" s="42">
        <v>7</v>
      </c>
      <c r="N17" s="43">
        <f>IF(M17="","",M17/$E$9)</f>
        <v>7.0000000000000007E-2</v>
      </c>
      <c r="O17" s="43">
        <f>IF(M17="","",M17/$K$9)</f>
        <v>9.5890410958904104E-2</v>
      </c>
      <c r="P17" s="44" t="str">
        <f>IF(M17="","",IF($K$9=M17,$L$9,IF(M17&gt;=$H$9,"призер","участник")))</f>
        <v>участник</v>
      </c>
      <c r="Q17" s="39" t="s">
        <v>91</v>
      </c>
      <c r="R17" s="47" t="s">
        <v>42</v>
      </c>
    </row>
    <row r="18" spans="1:18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topLeftCell="J5" workbookViewId="0">
      <selection activeCell="F11" sqref="F11:I21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ht="32.25" customHeight="1">
      <c r="B2" s="11"/>
      <c r="C2" s="61" t="s">
        <v>92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48" t="s">
        <v>1</v>
      </c>
      <c r="R2" s="49">
        <f>COUNTA(M11:M60)</f>
        <v>11</v>
      </c>
    </row>
    <row r="3" spans="1:2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>
      <c r="A4" s="13" t="s">
        <v>2</v>
      </c>
      <c r="B4" s="14"/>
      <c r="C4" s="13" t="s">
        <v>93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6</v>
      </c>
    </row>
    <row r="6" spans="1:21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4</v>
      </c>
    </row>
    <row r="7" spans="1:21">
      <c r="A7" s="13" t="s">
        <v>12</v>
      </c>
      <c r="B7" s="14"/>
      <c r="C7" s="13">
        <v>11</v>
      </c>
      <c r="E7" s="16"/>
      <c r="F7" s="16"/>
      <c r="P7" s="33"/>
      <c r="Q7" s="19" t="s">
        <v>13</v>
      </c>
      <c r="R7" s="51">
        <v>0.45</v>
      </c>
    </row>
    <row r="8" spans="1:21">
      <c r="A8" s="13" t="s">
        <v>14</v>
      </c>
      <c r="B8" s="14"/>
      <c r="C8" s="17">
        <v>45933</v>
      </c>
      <c r="F8" s="16"/>
      <c r="Q8" s="52" t="s">
        <v>15</v>
      </c>
      <c r="R8" s="51">
        <f>(R4+R5)/R2</f>
        <v>0.63636363636363602</v>
      </c>
    </row>
    <row r="9" spans="1:21">
      <c r="C9" s="62" t="s">
        <v>16</v>
      </c>
      <c r="D9" s="62"/>
      <c r="E9" s="18">
        <v>100</v>
      </c>
      <c r="G9" s="19" t="s">
        <v>17</v>
      </c>
      <c r="H9" s="20">
        <f>E9/2</f>
        <v>50</v>
      </c>
      <c r="J9" s="34" t="s">
        <v>18</v>
      </c>
      <c r="K9" s="35">
        <f>MAX(M11:M60)</f>
        <v>83</v>
      </c>
      <c r="L9" s="36" t="str">
        <f>IF(K9*100/E9&gt;=50,"победитель","участник")</f>
        <v>победитель</v>
      </c>
      <c r="P9" s="37">
        <f>R8-45%</f>
        <v>0.18636363636363601</v>
      </c>
      <c r="Q9" s="19" t="s">
        <v>19</v>
      </c>
      <c r="R9" s="53">
        <f>IF((R2*P9)&gt;0,(R2*P9),0)</f>
        <v>2.0499999999999998</v>
      </c>
    </row>
    <row r="10" spans="1:21" ht="90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>
      <c r="A11" s="21">
        <v>2</v>
      </c>
      <c r="B11" s="24" t="s">
        <v>6</v>
      </c>
      <c r="C11" s="25" t="s">
        <v>120</v>
      </c>
      <c r="D11" s="25" t="s">
        <v>109</v>
      </c>
      <c r="E11" s="25" t="s">
        <v>109</v>
      </c>
      <c r="F11" s="26"/>
      <c r="G11" s="27"/>
      <c r="H11" s="27"/>
      <c r="I11" s="39"/>
      <c r="J11" s="39" t="s">
        <v>66</v>
      </c>
      <c r="K11" s="40" t="s">
        <v>94</v>
      </c>
      <c r="L11" s="41" t="str">
        <f>'[1]16066 Экономика 11 класс'!A3</f>
        <v>16066/edu023340/11/586789vq</v>
      </c>
      <c r="M11" s="42">
        <v>83</v>
      </c>
      <c r="N11" s="43">
        <f>IF(M11="","",M11/$E$9)</f>
        <v>0.83</v>
      </c>
      <c r="O11" s="43">
        <f>IF(M11="","",M11/$K$9)</f>
        <v>1</v>
      </c>
      <c r="P11" s="44" t="str">
        <f>IF(M11="","",IF($K$9=M11,$L$9,IF(M11&gt;=$H$9,"призер","участник")))</f>
        <v>победитель</v>
      </c>
      <c r="Q11" s="39" t="s">
        <v>91</v>
      </c>
      <c r="R11" s="47" t="s">
        <v>66</v>
      </c>
    </row>
    <row r="12" spans="1:21" s="9" customFormat="1" ht="12.95" customHeight="1">
      <c r="A12" s="21">
        <v>3</v>
      </c>
      <c r="B12" s="24" t="s">
        <v>6</v>
      </c>
      <c r="C12" s="25" t="s">
        <v>120</v>
      </c>
      <c r="D12" s="25" t="s">
        <v>108</v>
      </c>
      <c r="E12" s="25" t="s">
        <v>118</v>
      </c>
      <c r="F12" s="28"/>
      <c r="G12" s="27"/>
      <c r="H12" s="27"/>
      <c r="I12" s="45"/>
      <c r="J12" s="45" t="s">
        <v>66</v>
      </c>
      <c r="K12" s="46" t="s">
        <v>94</v>
      </c>
      <c r="L12" s="41" t="str">
        <f>'[1]16066 Экономика 11 класс'!A4</f>
        <v>16066/edu023340/11/vz93w93g</v>
      </c>
      <c r="M12" s="42">
        <v>73</v>
      </c>
      <c r="N12" s="43">
        <f>IF(M12="","",M12/$E$9)</f>
        <v>0.73</v>
      </c>
      <c r="O12" s="43">
        <f>IF(M12="","",M12/$K$9)</f>
        <v>0.87951807228915702</v>
      </c>
      <c r="P12" s="44" t="str">
        <f>IF(M12="","",IF($K$9=M12,$L$9,IF(M12&gt;=$H$9,"призер","участник")))</f>
        <v>призер</v>
      </c>
      <c r="Q12" s="39" t="s">
        <v>91</v>
      </c>
      <c r="R12" s="47" t="s">
        <v>66</v>
      </c>
    </row>
    <row r="13" spans="1:21">
      <c r="A13" s="21">
        <v>4</v>
      </c>
      <c r="B13" s="24" t="s">
        <v>6</v>
      </c>
      <c r="C13" s="25" t="s">
        <v>103</v>
      </c>
      <c r="D13" s="25" t="s">
        <v>100</v>
      </c>
      <c r="E13" s="25" t="s">
        <v>110</v>
      </c>
      <c r="F13" s="26"/>
      <c r="G13" s="27"/>
      <c r="H13" s="27"/>
      <c r="I13" s="39"/>
      <c r="J13" s="39" t="s">
        <v>66</v>
      </c>
      <c r="K13" s="40" t="s">
        <v>94</v>
      </c>
      <c r="L13" s="41" t="str">
        <f>'[1]16066 Экономика 11 класс'!A5</f>
        <v>16066/edu023340/11/qz64zq6v</v>
      </c>
      <c r="M13" s="42">
        <v>73</v>
      </c>
      <c r="N13" s="43">
        <f>IF(M13="","",M13/$E$9)</f>
        <v>0.73</v>
      </c>
      <c r="O13" s="43">
        <f>IF(M13="","",M13/$K$9)</f>
        <v>0.87951807228915702</v>
      </c>
      <c r="P13" s="44" t="str">
        <f>IF(M13="","",IF($K$9=M13,$L$9,IF(M13&gt;=$H$9,"призер","участник")))</f>
        <v>призер</v>
      </c>
      <c r="Q13" s="39" t="s">
        <v>91</v>
      </c>
      <c r="R13" s="47" t="s">
        <v>66</v>
      </c>
    </row>
    <row r="14" spans="1:21">
      <c r="A14" s="21">
        <v>8</v>
      </c>
      <c r="B14" s="24" t="s">
        <v>6</v>
      </c>
      <c r="C14" s="25" t="s">
        <v>106</v>
      </c>
      <c r="D14" s="25" t="s">
        <v>109</v>
      </c>
      <c r="E14" s="25" t="s">
        <v>110</v>
      </c>
      <c r="F14" s="26"/>
      <c r="G14" s="27"/>
      <c r="H14" s="27"/>
      <c r="I14" s="39"/>
      <c r="J14" s="39" t="s">
        <v>66</v>
      </c>
      <c r="K14" s="40" t="s">
        <v>94</v>
      </c>
      <c r="L14" s="41" t="str">
        <f>'[1]16066 Экономика 11 класс'!A9</f>
        <v>16066/edu023340/11/rw6vq495</v>
      </c>
      <c r="M14" s="42">
        <v>71</v>
      </c>
      <c r="N14" s="43">
        <f>IF(M14="","",M14/$E$9)</f>
        <v>0.71</v>
      </c>
      <c r="O14" s="43">
        <f>IF(M14="","",M14/$K$9)</f>
        <v>0.85542168674698804</v>
      </c>
      <c r="P14" s="44" t="str">
        <f>IF(M14="","",IF($K$9=M14,$L$9,IF(M14&gt;=$H$9,"призер","участник")))</f>
        <v>призер</v>
      </c>
      <c r="Q14" s="39" t="s">
        <v>91</v>
      </c>
      <c r="R14" s="47" t="s">
        <v>66</v>
      </c>
    </row>
    <row r="15" spans="1:21">
      <c r="A15" s="21">
        <v>5</v>
      </c>
      <c r="B15" s="24" t="s">
        <v>6</v>
      </c>
      <c r="C15" s="25" t="s">
        <v>103</v>
      </c>
      <c r="D15" s="25" t="s">
        <v>109</v>
      </c>
      <c r="E15" s="25" t="s">
        <v>123</v>
      </c>
      <c r="F15" s="26"/>
      <c r="G15" s="27"/>
      <c r="H15" s="27"/>
      <c r="I15" s="39"/>
      <c r="J15" s="39" t="s">
        <v>66</v>
      </c>
      <c r="K15" s="40" t="s">
        <v>94</v>
      </c>
      <c r="L15" s="41" t="str">
        <f>'[1]16066 Экономика 11 класс'!A6</f>
        <v>16066/edu023340/11/v365z9q7</v>
      </c>
      <c r="M15" s="42">
        <v>53</v>
      </c>
      <c r="N15" s="43">
        <f t="shared" ref="N15:N42" si="0">IF(M15="","",M15/$E$9)</f>
        <v>0.53</v>
      </c>
      <c r="O15" s="43">
        <f t="shared" ref="O15:O42" si="1">IF(M15="","",M15/$K$9)</f>
        <v>0.63855421686747005</v>
      </c>
      <c r="P15" s="44" t="str">
        <f t="shared" ref="P15:P60" si="2">IF(M15="","",IF($K$9=M15,$L$9,IF(M15&gt;=$H$9,"призер","участник")))</f>
        <v>призер</v>
      </c>
      <c r="Q15" s="39" t="s">
        <v>91</v>
      </c>
      <c r="R15" s="47" t="s">
        <v>66</v>
      </c>
    </row>
    <row r="16" spans="1:21">
      <c r="A16" s="21">
        <v>6</v>
      </c>
      <c r="B16" s="24" t="s">
        <v>6</v>
      </c>
      <c r="C16" s="25" t="s">
        <v>100</v>
      </c>
      <c r="D16" s="25" t="s">
        <v>103</v>
      </c>
      <c r="E16" s="25" t="s">
        <v>108</v>
      </c>
      <c r="F16" s="26"/>
      <c r="G16" s="27"/>
      <c r="H16" s="27"/>
      <c r="I16" s="39"/>
      <c r="J16" s="39" t="s">
        <v>66</v>
      </c>
      <c r="K16" s="40" t="s">
        <v>94</v>
      </c>
      <c r="L16" s="41" t="str">
        <f>'[1]16066 Экономика 11 класс'!A7</f>
        <v>16066/edu023340/11/qw98w362</v>
      </c>
      <c r="M16" s="42">
        <v>51</v>
      </c>
      <c r="N16" s="43">
        <f t="shared" si="0"/>
        <v>0.51</v>
      </c>
      <c r="O16" s="43">
        <f t="shared" si="1"/>
        <v>0.61445783132530096</v>
      </c>
      <c r="P16" s="44" t="str">
        <f t="shared" si="2"/>
        <v>призер</v>
      </c>
      <c r="Q16" s="39" t="s">
        <v>91</v>
      </c>
      <c r="R16" s="47" t="s">
        <v>66</v>
      </c>
    </row>
    <row r="17" spans="1:18">
      <c r="A17" s="21">
        <v>11</v>
      </c>
      <c r="B17" s="24" t="s">
        <v>6</v>
      </c>
      <c r="C17" s="25" t="s">
        <v>114</v>
      </c>
      <c r="D17" s="25" t="s">
        <v>103</v>
      </c>
      <c r="E17" s="25" t="s">
        <v>103</v>
      </c>
      <c r="F17" s="26"/>
      <c r="G17" s="27"/>
      <c r="H17" s="27"/>
      <c r="I17" s="39"/>
      <c r="J17" s="39" t="s">
        <v>66</v>
      </c>
      <c r="K17" s="40" t="s">
        <v>94</v>
      </c>
      <c r="L17" s="41" t="str">
        <f>'[1]16066 Экономика 11 класс'!A12</f>
        <v>16066/edu023340/11/g39q79z2</v>
      </c>
      <c r="M17" s="42">
        <v>50</v>
      </c>
      <c r="N17" s="43">
        <f>IF(M17="","",M17/$E$9)</f>
        <v>0.5</v>
      </c>
      <c r="O17" s="43">
        <f>IF(M17="","",M17/$K$9)</f>
        <v>0.60240963855421703</v>
      </c>
      <c r="P17" s="44" t="str">
        <f>IF(M17="","",IF($K$9=M17,$L$9,IF(M17&gt;=$H$9,"призер","участник")))</f>
        <v>призер</v>
      </c>
      <c r="Q17" s="39" t="s">
        <v>91</v>
      </c>
      <c r="R17" s="47" t="s">
        <v>66</v>
      </c>
    </row>
    <row r="18" spans="1:18">
      <c r="A18" s="21">
        <v>7</v>
      </c>
      <c r="B18" s="24" t="s">
        <v>6</v>
      </c>
      <c r="C18" s="25" t="s">
        <v>100</v>
      </c>
      <c r="D18" s="25" t="s">
        <v>109</v>
      </c>
      <c r="E18" s="25" t="s">
        <v>109</v>
      </c>
      <c r="F18" s="26"/>
      <c r="G18" s="27"/>
      <c r="H18" s="27"/>
      <c r="I18" s="39"/>
      <c r="J18" s="39" t="s">
        <v>66</v>
      </c>
      <c r="K18" s="40" t="s">
        <v>94</v>
      </c>
      <c r="L18" s="41" t="str">
        <f>'[1]16066 Экономика 11 класс'!A8</f>
        <v>16066/edu023340/11/rw6v4657</v>
      </c>
      <c r="M18" s="42">
        <v>29</v>
      </c>
      <c r="N18" s="43">
        <f>IF(M18="","",M18/$E$9)</f>
        <v>0.28999999999999998</v>
      </c>
      <c r="O18" s="43">
        <f>IF(M18="","",M18/$K$9)</f>
        <v>0.34939759036144602</v>
      </c>
      <c r="P18" s="44" t="str">
        <f>IF(M18="","",IF($K$9=M18,$L$9,IF(M18&gt;=$H$9,"призер","участник")))</f>
        <v>участник</v>
      </c>
      <c r="Q18" s="39" t="s">
        <v>91</v>
      </c>
      <c r="R18" s="47" t="s">
        <v>66</v>
      </c>
    </row>
    <row r="19" spans="1:18">
      <c r="A19" s="21">
        <v>10</v>
      </c>
      <c r="B19" s="24" t="s">
        <v>6</v>
      </c>
      <c r="C19" s="25" t="s">
        <v>102</v>
      </c>
      <c r="D19" s="25" t="s">
        <v>115</v>
      </c>
      <c r="E19" s="25" t="s">
        <v>104</v>
      </c>
      <c r="F19" s="26"/>
      <c r="G19" s="27"/>
      <c r="H19" s="27"/>
      <c r="I19" s="39"/>
      <c r="J19" s="39" t="s">
        <v>66</v>
      </c>
      <c r="K19" s="40" t="s">
        <v>94</v>
      </c>
      <c r="L19" s="41" t="str">
        <f>'[1]16066 Экономика 11 класс'!A11</f>
        <v>16066/edu023340/11/wv6rw9q2</v>
      </c>
      <c r="M19" s="42">
        <v>21</v>
      </c>
      <c r="N19" s="43">
        <f>IF(M19="","",M19/$E$9)</f>
        <v>0.21</v>
      </c>
      <c r="O19" s="43">
        <f>IF(M19="","",M19/$K$9)</f>
        <v>0.25301204819277101</v>
      </c>
      <c r="P19" s="44" t="str">
        <f>IF(M19="","",IF($K$9=M19,$L$9,IF(M19&gt;=$H$9,"призер","участник")))</f>
        <v>участник</v>
      </c>
      <c r="Q19" s="39" t="s">
        <v>91</v>
      </c>
      <c r="R19" s="47" t="s">
        <v>66</v>
      </c>
    </row>
    <row r="20" spans="1:18">
      <c r="A20" s="21">
        <v>1</v>
      </c>
      <c r="B20" s="24" t="s">
        <v>6</v>
      </c>
      <c r="C20" s="25" t="s">
        <v>109</v>
      </c>
      <c r="D20" s="25" t="s">
        <v>102</v>
      </c>
      <c r="E20" s="25" t="s">
        <v>102</v>
      </c>
      <c r="F20" s="26"/>
      <c r="G20" s="27"/>
      <c r="H20" s="27"/>
      <c r="I20" s="39"/>
      <c r="J20" s="39" t="s">
        <v>66</v>
      </c>
      <c r="K20" s="40" t="s">
        <v>94</v>
      </c>
      <c r="L20" s="41" t="str">
        <f>'[1]16066 Экономика 11 класс'!A2</f>
        <v>16066/edu023340/11/qg6g3627</v>
      </c>
      <c r="M20" s="42">
        <v>18</v>
      </c>
      <c r="N20" s="43">
        <f>IF(M20="","",M20/$E$9)</f>
        <v>0.18</v>
      </c>
      <c r="O20" s="43">
        <f>IF(M20="","",M20/$K$9)</f>
        <v>0.21686746987951799</v>
      </c>
      <c r="P20" s="44" t="str">
        <f>IF(M20="","",IF($K$9=M20,$L$9,IF(M20&gt;=$H$9,"призер","участник")))</f>
        <v>участник</v>
      </c>
      <c r="Q20" s="39" t="s">
        <v>91</v>
      </c>
      <c r="R20" s="47" t="s">
        <v>66</v>
      </c>
    </row>
    <row r="21" spans="1:18">
      <c r="A21" s="21">
        <v>9</v>
      </c>
      <c r="B21" s="24" t="s">
        <v>6</v>
      </c>
      <c r="C21" s="25" t="s">
        <v>117</v>
      </c>
      <c r="D21" s="25" t="s">
        <v>102</v>
      </c>
      <c r="E21" s="25" t="s">
        <v>108</v>
      </c>
      <c r="F21" s="26"/>
      <c r="G21" s="27"/>
      <c r="H21" s="27"/>
      <c r="I21" s="39"/>
      <c r="J21" s="39" t="s">
        <v>66</v>
      </c>
      <c r="K21" s="40" t="s">
        <v>94</v>
      </c>
      <c r="L21" s="41" t="str">
        <f>'[1]16066 Экономика 11 класс'!A10</f>
        <v>16066/edu023340/11/qz64rq6v</v>
      </c>
      <c r="M21" s="42">
        <v>15</v>
      </c>
      <c r="N21" s="43">
        <f>IF(M21="","",M21/$E$9)</f>
        <v>0.15</v>
      </c>
      <c r="O21" s="43">
        <f>IF(M21="","",M21/$K$9)</f>
        <v>0.180722891566265</v>
      </c>
      <c r="P21" s="44" t="str">
        <f>IF(M21="","",IF($K$9=M21,$L$9,IF(M21&gt;=$H$9,"призер","участник")))</f>
        <v>участник</v>
      </c>
      <c r="Q21" s="39" t="s">
        <v>91</v>
      </c>
      <c r="R21" s="47" t="s">
        <v>66</v>
      </c>
    </row>
    <row r="22" spans="1:18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"/>
    </sortState>
  </autoFilter>
  <mergeCells count="3">
    <mergeCell ref="A1:R1"/>
    <mergeCell ref="C2:P2"/>
    <mergeCell ref="C9:D9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/>
  <rangeList sheetStid="18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2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3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4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6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7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2025-09-10T05:49:00Z</cp:lastPrinted>
  <dcterms:created xsi:type="dcterms:W3CDTF">2007-11-07T20:16:00Z</dcterms:created>
  <dcterms:modified xsi:type="dcterms:W3CDTF">2025-10-21T14:18:06Z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599DA20D1D1B4376906B9582430CDFC8_12</vt:lpwstr>
  </property>
  <property fmtid="{D5CDD505-2E9C-101B-9397-08002B2CF9AE}" pid="3" name="KSOProductBuildVer">
    <vt:lpwstr>1049-12.2.0.23131</vt:lpwstr>
  </property>
</Properties>
</file>